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9225" activeTab="0"/>
  </bookViews>
  <sheets>
    <sheet name="三菜" sheetId="1" r:id="rId1"/>
    <sheet name="意見表" sheetId="2" r:id="rId2"/>
    <sheet name="彰化公版" sheetId="3" r:id="rId3"/>
  </sheets>
  <definedNames/>
  <calcPr fullCalcOnLoad="1"/>
</workbook>
</file>

<file path=xl/sharedStrings.xml><?xml version="1.0" encoding="utf-8"?>
<sst xmlns="http://schemas.openxmlformats.org/spreadsheetml/2006/main" count="330" uniqueCount="161">
  <si>
    <t>日期</t>
  </si>
  <si>
    <t>星期</t>
  </si>
  <si>
    <t>主食</t>
  </si>
  <si>
    <t>月</t>
  </si>
  <si>
    <t>日</t>
  </si>
  <si>
    <t>月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</si>
  <si>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</si>
  <si>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</si>
  <si>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</si>
  <si>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</si>
  <si>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</si>
  <si>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</si>
  <si>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</si>
  <si>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</si>
  <si>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</si>
  <si>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</si>
  <si>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</si>
  <si>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</si>
  <si>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</si>
  <si>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</si>
  <si>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</si>
  <si>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主菜</t>
  </si>
  <si>
    <t>副菜</t>
  </si>
  <si>
    <t>湯</t>
  </si>
  <si>
    <t>水果</t>
  </si>
  <si>
    <t>營養分析</t>
  </si>
  <si>
    <t>餐數</t>
  </si>
  <si>
    <t>主食類</t>
  </si>
  <si>
    <t>豆魚肉蛋類</t>
  </si>
  <si>
    <t>蔬菜類</t>
  </si>
  <si>
    <t>油脂類</t>
  </si>
  <si>
    <t>水果類</t>
  </si>
  <si>
    <t>奶類</t>
  </si>
  <si>
    <t>食物類別</t>
  </si>
  <si>
    <t>份數</t>
  </si>
  <si>
    <t>月</t>
  </si>
  <si>
    <t>日</t>
  </si>
  <si>
    <t>主食</t>
  </si>
  <si>
    <t>食材以可食量標示</t>
  </si>
  <si>
    <t>日期</t>
  </si>
  <si>
    <t>備註</t>
  </si>
  <si>
    <t>蒸</t>
  </si>
  <si>
    <t>個人量(克)</t>
  </si>
  <si>
    <t>醣類：</t>
  </si>
  <si>
    <t>脂肪：</t>
  </si>
  <si>
    <t>星期一</t>
  </si>
  <si>
    <t>蛋白質：</t>
  </si>
  <si>
    <t>餐數</t>
  </si>
  <si>
    <t>熱量：</t>
  </si>
  <si>
    <t>星期二</t>
  </si>
  <si>
    <t>星期三</t>
  </si>
  <si>
    <t>星期四</t>
  </si>
  <si>
    <t>星期五</t>
  </si>
  <si>
    <t>蒸</t>
  </si>
  <si>
    <t>蒸</t>
  </si>
  <si>
    <t>午餐秘書：</t>
  </si>
  <si>
    <t>青菜</t>
  </si>
  <si>
    <t>營養師:</t>
  </si>
  <si>
    <t>0059 彰化縣芬園鄉文德國民小學 106學年度第1學期第6週菜單</t>
  </si>
  <si>
    <t>承富實業有限公司 電話：04-8831965 傳真：04-8832612</t>
  </si>
  <si>
    <t>材料用量</t>
  </si>
  <si>
    <t>白米飯-五穀米先送0.5公斤</t>
  </si>
  <si>
    <t>星期一</t>
  </si>
  <si>
    <t>醬燒雞排</t>
  </si>
  <si>
    <t>熱量：</t>
  </si>
  <si>
    <t>醣類：</t>
  </si>
  <si>
    <t>脂肪：</t>
  </si>
  <si>
    <t>蛋白質：</t>
  </si>
  <si>
    <t>雞排(6)-pc</t>
  </si>
  <si>
    <t>片</t>
  </si>
  <si>
    <t>雞排(6)-pc備品</t>
  </si>
  <si>
    <t>滷包小磨坊30g(小包)</t>
  </si>
  <si>
    <t>包</t>
  </si>
  <si>
    <t>薑片(0.3K)</t>
  </si>
  <si>
    <t>蒜仁(0.6K/包)</t>
  </si>
  <si>
    <t>蔥(0.5K/把)</t>
  </si>
  <si>
    <t>把</t>
  </si>
  <si>
    <t>木須肉絲(炒)</t>
  </si>
  <si>
    <t>豆薯</t>
  </si>
  <si>
    <t>公斤</t>
  </si>
  <si>
    <t>溫體肉絲</t>
  </si>
  <si>
    <t>木耳(切絲)</t>
  </si>
  <si>
    <t>紅蘿蔔</t>
  </si>
  <si>
    <t>炒高麗菜</t>
  </si>
  <si>
    <t>高麗菜</t>
  </si>
  <si>
    <t>消暑綠豆湯</t>
  </si>
  <si>
    <t>二砂(1斤/包)</t>
  </si>
  <si>
    <t>綠豆</t>
  </si>
  <si>
    <t>小薏仁</t>
  </si>
  <si>
    <t>五穀飯</t>
  </si>
  <si>
    <t>星期二</t>
  </si>
  <si>
    <t>蒙古烤肉</t>
  </si>
  <si>
    <t>小肉片</t>
  </si>
  <si>
    <t>豆芽菜</t>
  </si>
  <si>
    <t>洋蔥</t>
  </si>
  <si>
    <t>南瓜(切大丁)</t>
  </si>
  <si>
    <t>*素食用</t>
  </si>
  <si>
    <t>蒜仁(庫存)</t>
  </si>
  <si>
    <t>台式蒸蛋</t>
  </si>
  <si>
    <t>蛋</t>
  </si>
  <si>
    <t>油蔥酥(小)300g</t>
  </si>
  <si>
    <t>炒油菜</t>
  </si>
  <si>
    <t>油菜</t>
  </si>
  <si>
    <t>*本週青菜暫定</t>
  </si>
  <si>
    <t xml:space="preserve">  </t>
  </si>
  <si>
    <t>竹筍大骨湯</t>
  </si>
  <si>
    <t>新鮮竹筍片</t>
  </si>
  <si>
    <t>大骨(CAS)</t>
  </si>
  <si>
    <t>中秋連假~</t>
  </si>
  <si>
    <t>白米飯</t>
  </si>
  <si>
    <t>星期四</t>
  </si>
  <si>
    <t>香酥魚丁(炸)</t>
  </si>
  <si>
    <t>裹粉魚丁</t>
  </si>
  <si>
    <t>麻婆豆腐</t>
  </si>
  <si>
    <t>豆腐非基因榮洲(約4.5K)</t>
  </si>
  <si>
    <t>板</t>
  </si>
  <si>
    <t>溫體絞肉</t>
  </si>
  <si>
    <t>辣豆瓣醬(小)600g</t>
  </si>
  <si>
    <t>罐</t>
  </si>
  <si>
    <t>炒青江菜</t>
  </si>
  <si>
    <t>青江菜</t>
  </si>
  <si>
    <t>冬瓜大骨湯</t>
  </si>
  <si>
    <t>冬瓜</t>
  </si>
  <si>
    <t>薑絲(0.6K/包)</t>
  </si>
  <si>
    <t>星期五</t>
  </si>
  <si>
    <t>杏鮑菇燒雞*</t>
  </si>
  <si>
    <t>上腿丁</t>
  </si>
  <si>
    <t>山藥捲-pc(加工品)</t>
  </si>
  <si>
    <t>個</t>
  </si>
  <si>
    <t>杏鮑菇(頭)</t>
  </si>
  <si>
    <t>蔥(庫存)</t>
  </si>
  <si>
    <t>薑片(庫存)</t>
  </si>
  <si>
    <t>螞蟻上樹</t>
  </si>
  <si>
    <t>冬粉0.6K</t>
  </si>
  <si>
    <t>炒蚵白菜</t>
  </si>
  <si>
    <t>蚵白菜</t>
  </si>
  <si>
    <t>海芽蛋花湯</t>
  </si>
  <si>
    <t>海帶芽（乾）</t>
  </si>
  <si>
    <t>92.8 g</t>
  </si>
  <si>
    <t>13.8 g</t>
  </si>
  <si>
    <t>26.6 g</t>
  </si>
  <si>
    <t>全穀根莖類:4.8份 低脂乳品類:0.0份 豆魚肉蛋類:2.3份 蔬菜類:1.0份 水果類:0.0份 油脂與堅果種子類:1.4份</t>
  </si>
  <si>
    <t>743大卡</t>
  </si>
  <si>
    <t>73.8 g</t>
  </si>
  <si>
    <t>36.3 g</t>
  </si>
  <si>
    <t>28.7 g</t>
  </si>
  <si>
    <t>全穀根莖類:4.3份 低脂乳品類:0.0份 豆魚肉蛋類:2.4份 蔬菜類:1.7份 水果類:0.0份 油脂與堅果種子類:5.7份</t>
  </si>
  <si>
    <t>0大卡</t>
  </si>
  <si>
    <t>0.0 g</t>
  </si>
  <si>
    <t>全穀根莖類:0.0份 低脂乳品類:0.0份 豆魚肉蛋類:0.0份 蔬菜類:0.0份 水果類:0.0份 油脂與堅果種子類:0.0份</t>
  </si>
  <si>
    <t>679大卡</t>
  </si>
  <si>
    <t>87.3 g</t>
  </si>
  <si>
    <t>14.9 g</t>
  </si>
  <si>
    <t>46.3 g</t>
  </si>
  <si>
    <t>全穀根莖類:5.0份 低脂乳品類:0.0份 豆魚肉蛋類:3.6份 蔬菜類:1.3份 水果類:0.0份 油脂與堅果種子類:1.4份</t>
  </si>
  <si>
    <t>750大卡</t>
  </si>
  <si>
    <t>119.8 g</t>
  </si>
  <si>
    <t>31.3 g</t>
  </si>
  <si>
    <t>全穀根莖類:7.4份 低脂乳品類:0.0份 豆魚肉蛋類:2.7份 蔬菜類:1.4份 水果類:0.0份 油脂與堅果種子類:0.0份</t>
  </si>
  <si>
    <t>670大卡</t>
  </si>
  <si>
    <t>蒜仁(庫存)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</si>
</sst>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/m/d\ h:mm;@"/>
    <numFmt numFmtId="180" formatCode="[$€-2]\ #,##0.00_);[Red]\([$€-2]\ #,##0.00\)"/>
    <numFmt numFmtId="181" formatCode="&quot;9 月&quot;\ #\ &quot;日（一）&quot;"/>
    <numFmt numFmtId="182" formatCode="0;_ "/>
    <numFmt numFmtId="183" formatCode="0;_쐀"/>
    <numFmt numFmtId="184" formatCode="&quot;11 月&quot;\ #\ &quot;日（五）&quot;"/>
    <numFmt numFmtId="185" formatCode="&quot;11 月&quot;\ #\ &quot;日（一）&quot;"/>
    <numFmt numFmtId="186" formatCode="&quot;11 月&quot;\ #\ &quot;日（二）&quot;"/>
    <numFmt numFmtId="187" formatCode="&quot;11 月&quot;\ #\ &quot;日（三）&quot;"/>
    <numFmt numFmtId="188" formatCode="&quot;11 月&quot;\ #\ &quot;日（四）&quot;"/>
    <numFmt numFmtId="189" formatCode="0_);[Red]\(0\)"/>
    <numFmt numFmtId="190" formatCode="[$-404]e&quot;年&quot;m&quot;月&quot;d&quot;日&quot;;@"/>
    <numFmt numFmtId="191" formatCode="&quot;K&quot;"/>
    <numFmt numFmtId="192" formatCode="#,##0_);[Red]\(#,##0\)"/>
    <numFmt numFmtId="193" formatCode="#,##0.0_);[Red]\(#,##0.0\)"/>
    <numFmt numFmtId="194" formatCode="m&quot;月&quot;d&quot;日&quot;"/>
    <numFmt numFmtId="195" formatCode="0&quot;人&quot;"/>
  </numFmts>
  <fonts count="51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name val="新細明體"/>
      <family val="1"/>
    </font>
    <font>
      <sz val="15"/>
      <name val="新細明體"/>
      <family val="1"/>
    </font>
    <font>
      <b/>
      <sz val="18"/>
      <name val="新細明體"/>
      <family val="1"/>
    </font>
    <font>
      <sz val="24"/>
      <name val="新細明體"/>
      <family val="1"/>
    </font>
    <font>
      <sz val="16"/>
      <name val="細明體"/>
      <family val="3"/>
    </font>
    <font>
      <sz val="16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59"/>
      </left>
      <right style="thin"/>
      <top>
        <color indexed="63"/>
      </top>
      <bottom style="medium"/>
    </border>
    <border>
      <left style="thin">
        <color indexed="59"/>
      </left>
      <right style="thin"/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medium"/>
    </border>
    <border>
      <left>
        <color indexed="63"/>
      </left>
      <right style="thin">
        <color indexed="59"/>
      </right>
      <top>
        <color indexed="63"/>
      </top>
      <bottom style="medium"/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/>
    </border>
    <border>
      <left style="thin">
        <color indexed="59"/>
      </left>
      <right>
        <color indexed="63"/>
      </right>
      <top style="medium">
        <color indexed="59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1" fillId="3" borderId="0" applyNumberFormat="0" applyBorder="0" applyAlignment="0" applyProtection="0"/>
    <xf numFmtId="0" fontId="34" fillId="4" borderId="0" applyNumberFormat="0" applyBorder="0" applyAlignment="0" applyProtection="0"/>
    <xf numFmtId="0" fontId="11" fillId="5" borderId="0" applyNumberFormat="0" applyBorder="0" applyAlignment="0" applyProtection="0"/>
    <xf numFmtId="0" fontId="34" fillId="6" borderId="0" applyNumberFormat="0" applyBorder="0" applyAlignment="0" applyProtection="0"/>
    <xf numFmtId="0" fontId="11" fillId="7" borderId="0" applyNumberFormat="0" applyBorder="0" applyAlignment="0" applyProtection="0"/>
    <xf numFmtId="0" fontId="34" fillId="8" borderId="0" applyNumberFormat="0" applyBorder="0" applyAlignment="0" applyProtection="0"/>
    <xf numFmtId="0" fontId="11" fillId="9" borderId="0" applyNumberFormat="0" applyBorder="0" applyAlignment="0" applyProtection="0"/>
    <xf numFmtId="0" fontId="34" fillId="10" borderId="0" applyNumberFormat="0" applyBorder="0" applyAlignment="0" applyProtection="0"/>
    <xf numFmtId="0" fontId="11" fillId="11" borderId="0" applyNumberFormat="0" applyBorder="0" applyAlignment="0" applyProtection="0"/>
    <xf numFmtId="0" fontId="34" fillId="12" borderId="0" applyNumberFormat="0" applyBorder="0" applyAlignment="0" applyProtection="0"/>
    <xf numFmtId="0" fontId="11" fillId="13" borderId="0" applyNumberFormat="0" applyBorder="0" applyAlignment="0" applyProtection="0"/>
    <xf numFmtId="0" fontId="34" fillId="14" borderId="0" applyNumberFormat="0" applyBorder="0" applyAlignment="0" applyProtection="0"/>
    <xf numFmtId="0" fontId="11" fillId="15" borderId="0" applyNumberFormat="0" applyBorder="0" applyAlignment="0" applyProtection="0"/>
    <xf numFmtId="0" fontId="34" fillId="16" borderId="0" applyNumberFormat="0" applyBorder="0" applyAlignment="0" applyProtection="0"/>
    <xf numFmtId="0" fontId="11" fillId="17" borderId="0" applyNumberFormat="0" applyBorder="0" applyAlignment="0" applyProtection="0"/>
    <xf numFmtId="0" fontId="34" fillId="18" borderId="0" applyNumberFormat="0" applyBorder="0" applyAlignment="0" applyProtection="0"/>
    <xf numFmtId="0" fontId="11" fillId="19" borderId="0" applyNumberFormat="0" applyBorder="0" applyAlignment="0" applyProtection="0"/>
    <xf numFmtId="0" fontId="34" fillId="20" borderId="0" applyNumberFormat="0" applyBorder="0" applyAlignment="0" applyProtection="0"/>
    <xf numFmtId="0" fontId="11" fillId="9" borderId="0" applyNumberFormat="0" applyBorder="0" applyAlignment="0" applyProtection="0"/>
    <xf numFmtId="0" fontId="34" fillId="21" borderId="0" applyNumberFormat="0" applyBorder="0" applyAlignment="0" applyProtection="0"/>
    <xf numFmtId="0" fontId="11" fillId="15" borderId="0" applyNumberFormat="0" applyBorder="0" applyAlignment="0" applyProtection="0"/>
    <xf numFmtId="0" fontId="34" fillId="22" borderId="0" applyNumberFormat="0" applyBorder="0" applyAlignment="0" applyProtection="0"/>
    <xf numFmtId="0" fontId="11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13" fillId="35" borderId="0" applyNumberFormat="0" applyBorder="0" applyAlignment="0" applyProtection="0"/>
    <xf numFmtId="0" fontId="37" fillId="0" borderId="1" applyNumberFormat="0" applyFill="0" applyAlignment="0" applyProtection="0"/>
    <xf numFmtId="0" fontId="14" fillId="0" borderId="2" applyNumberFormat="0" applyFill="0" applyAlignment="0" applyProtection="0"/>
    <xf numFmtId="0" fontId="38" fillId="36" borderId="0" applyNumberFormat="0" applyBorder="0" applyAlignment="0" applyProtection="0"/>
    <xf numFmtId="0" fontId="15" fillId="7" borderId="0" applyNumberFormat="0" applyBorder="0" applyAlignment="0" applyProtection="0"/>
    <xf numFmtId="9" fontId="0" fillId="0" borderId="0" applyFont="0" applyFill="0" applyBorder="0" applyAlignment="0" applyProtection="0"/>
    <xf numFmtId="0" fontId="39" fillId="37" borderId="3" applyNumberFormat="0" applyAlignment="0" applyProtection="0"/>
    <xf numFmtId="0" fontId="16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17" fillId="0" borderId="6" applyNumberFormat="0" applyFill="0" applyAlignment="0" applyProtection="0"/>
    <xf numFmtId="0" fontId="0" fillId="39" borderId="7" applyNumberFormat="0" applyFont="0" applyAlignment="0" applyProtection="0"/>
    <xf numFmtId="0" fontId="0" fillId="40" borderId="8" applyNumberFormat="0" applyFont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41" borderId="0" applyNumberFormat="0" applyBorder="0" applyAlignment="0" applyProtection="0"/>
    <xf numFmtId="0" fontId="12" fillId="42" borderId="0" applyNumberFormat="0" applyBorder="0" applyAlignment="0" applyProtection="0"/>
    <xf numFmtId="0" fontId="35" fillId="43" borderId="0" applyNumberFormat="0" applyBorder="0" applyAlignment="0" applyProtection="0"/>
    <xf numFmtId="0" fontId="12" fillId="44" borderId="0" applyNumberFormat="0" applyBorder="0" applyAlignment="0" applyProtection="0"/>
    <xf numFmtId="0" fontId="35" fillId="45" borderId="0" applyNumberFormat="0" applyBorder="0" applyAlignment="0" applyProtection="0"/>
    <xf numFmtId="0" fontId="12" fillId="46" borderId="0" applyNumberFormat="0" applyBorder="0" applyAlignment="0" applyProtection="0"/>
    <xf numFmtId="0" fontId="35" fillId="47" borderId="0" applyNumberFormat="0" applyBorder="0" applyAlignment="0" applyProtection="0"/>
    <xf numFmtId="0" fontId="12" fillId="29" borderId="0" applyNumberFormat="0" applyBorder="0" applyAlignment="0" applyProtection="0"/>
    <xf numFmtId="0" fontId="35" fillId="48" borderId="0" applyNumberFormat="0" applyBorder="0" applyAlignment="0" applyProtection="0"/>
    <xf numFmtId="0" fontId="12" fillId="31" borderId="0" applyNumberFormat="0" applyBorder="0" applyAlignment="0" applyProtection="0"/>
    <xf numFmtId="0" fontId="35" fillId="49" borderId="0" applyNumberFormat="0" applyBorder="0" applyAlignment="0" applyProtection="0"/>
    <xf numFmtId="0" fontId="12" fillId="5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20" fillId="0" borderId="10" applyNumberFormat="0" applyFill="0" applyAlignment="0" applyProtection="0"/>
    <xf numFmtId="0" fontId="44" fillId="0" borderId="11" applyNumberFormat="0" applyFill="0" applyAlignment="0" applyProtection="0"/>
    <xf numFmtId="0" fontId="21" fillId="0" borderId="12" applyNumberFormat="0" applyFill="0" applyAlignment="0" applyProtection="0"/>
    <xf numFmtId="0" fontId="45" fillId="0" borderId="13" applyNumberFormat="0" applyFill="0" applyAlignment="0" applyProtection="0"/>
    <xf numFmtId="0" fontId="22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51" borderId="3" applyNumberFormat="0" applyAlignment="0" applyProtection="0"/>
    <xf numFmtId="0" fontId="23" fillId="13" borderId="4" applyNumberFormat="0" applyAlignment="0" applyProtection="0"/>
    <xf numFmtId="0" fontId="47" fillId="37" borderId="15" applyNumberFormat="0" applyAlignment="0" applyProtection="0"/>
    <xf numFmtId="0" fontId="24" fillId="38" borderId="16" applyNumberFormat="0" applyAlignment="0" applyProtection="0"/>
    <xf numFmtId="0" fontId="48" fillId="52" borderId="17" applyNumberFormat="0" applyAlignment="0" applyProtection="0"/>
    <xf numFmtId="0" fontId="25" fillId="53" borderId="18" applyNumberFormat="0" applyAlignment="0" applyProtection="0"/>
    <xf numFmtId="0" fontId="49" fillId="54" borderId="0" applyNumberFormat="0" applyBorder="0" applyAlignment="0" applyProtection="0"/>
    <xf numFmtId="0" fontId="26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9" xfId="0" applyFont="1" applyBorder="1" applyAlignment="1">
      <alignment vertical="center" textRotation="255"/>
    </xf>
    <xf numFmtId="0" fontId="5" fillId="0" borderId="20" xfId="0" applyFont="1" applyBorder="1" applyAlignment="1">
      <alignment vertical="center" textRotation="255"/>
    </xf>
    <xf numFmtId="0" fontId="6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 vertical="center" shrinkToFit="1"/>
    </xf>
    <xf numFmtId="0" fontId="1" fillId="0" borderId="28" xfId="0" applyFont="1" applyBorder="1" applyAlignment="1">
      <alignment horizontal="right" vertical="center" shrinkToFit="1"/>
    </xf>
    <xf numFmtId="0" fontId="5" fillId="0" borderId="29" xfId="0" applyFont="1" applyBorder="1" applyAlignment="1">
      <alignment vertical="center" textRotation="255"/>
    </xf>
    <xf numFmtId="0" fontId="1" fillId="0" borderId="30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right"/>
    </xf>
    <xf numFmtId="0" fontId="1" fillId="0" borderId="40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1" fillId="0" borderId="41" xfId="0" applyFont="1" applyBorder="1" applyAlignment="1">
      <alignment horizontal="right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28" fillId="0" borderId="46" xfId="54" applyFont="1" applyBorder="1" applyAlignment="1">
      <alignment horizontal="right" vertical="center" shrinkToFit="1"/>
      <protection/>
    </xf>
    <xf numFmtId="0" fontId="28" fillId="0" borderId="47" xfId="54" applyFont="1" applyBorder="1" applyAlignment="1">
      <alignment horizontal="right" vertical="center" shrinkToFit="1"/>
      <protection/>
    </xf>
    <xf numFmtId="0" fontId="28" fillId="0" borderId="48" xfId="54" applyFont="1" applyFill="1" applyBorder="1" applyAlignment="1">
      <alignment horizontal="right" vertical="center" shrinkToFit="1"/>
      <protection/>
    </xf>
    <xf numFmtId="0" fontId="28" fillId="0" borderId="48" xfId="54" applyFont="1" applyBorder="1" applyAlignment="1">
      <alignment horizontal="right" vertical="center" shrinkToFit="1"/>
      <protection/>
    </xf>
    <xf numFmtId="0" fontId="28" fillId="0" borderId="34" xfId="54" applyFont="1" applyBorder="1" applyAlignment="1">
      <alignment horizontal="left" vertical="center" shrinkToFit="1"/>
      <protection/>
    </xf>
    <xf numFmtId="0" fontId="28" fillId="0" borderId="33" xfId="54" applyFont="1" applyBorder="1" applyAlignment="1">
      <alignment horizontal="left" vertical="center" shrinkToFit="1"/>
      <protection/>
    </xf>
    <xf numFmtId="0" fontId="28" fillId="0" borderId="49" xfId="54" applyFont="1" applyFill="1" applyBorder="1" applyAlignment="1">
      <alignment vertical="center" textRotation="180" shrinkToFit="1"/>
      <protection/>
    </xf>
    <xf numFmtId="0" fontId="28" fillId="0" borderId="48" xfId="54" applyFont="1" applyFill="1" applyBorder="1" applyAlignment="1">
      <alignment horizontal="left" vertical="center" shrinkToFit="1"/>
      <protection/>
    </xf>
    <xf numFmtId="0" fontId="28" fillId="0" borderId="48" xfId="54" applyFont="1" applyFill="1" applyBorder="1" applyAlignment="1">
      <alignment vertical="center" textRotation="180" shrinkToFit="1"/>
      <protection/>
    </xf>
    <xf numFmtId="0" fontId="28" fillId="0" borderId="48" xfId="54" applyFont="1" applyBorder="1" applyAlignment="1">
      <alignment horizontal="left" vertical="center" shrinkToFit="1"/>
      <protection/>
    </xf>
    <xf numFmtId="0" fontId="28" fillId="0" borderId="50" xfId="54" applyFont="1" applyFill="1" applyBorder="1" applyAlignment="1">
      <alignment vertical="center" textRotation="180" shrinkToFit="1"/>
      <protection/>
    </xf>
    <xf numFmtId="0" fontId="28" fillId="0" borderId="50" xfId="54" applyFont="1" applyBorder="1" applyAlignment="1">
      <alignment horizontal="left" vertical="center" shrinkToFit="1"/>
      <protection/>
    </xf>
    <xf numFmtId="0" fontId="28" fillId="0" borderId="51" xfId="54" applyFont="1" applyFill="1" applyBorder="1" applyAlignment="1">
      <alignment horizontal="right" vertical="center" shrinkToFit="1"/>
      <protection/>
    </xf>
    <xf numFmtId="0" fontId="28" fillId="0" borderId="51" xfId="54" applyFont="1" applyBorder="1" applyAlignment="1">
      <alignment horizontal="right" vertical="center" shrinkToFit="1"/>
      <protection/>
    </xf>
    <xf numFmtId="0" fontId="29" fillId="0" borderId="52" xfId="54" applyFont="1" applyBorder="1" applyAlignment="1">
      <alignment horizontal="center" vertical="center"/>
      <protection/>
    </xf>
    <xf numFmtId="0" fontId="28" fillId="0" borderId="51" xfId="54" applyFont="1" applyBorder="1" applyAlignment="1">
      <alignment horizontal="left" vertical="center" shrinkToFit="1"/>
      <protection/>
    </xf>
    <xf numFmtId="0" fontId="28" fillId="0" borderId="51" xfId="54" applyFont="1" applyFill="1" applyBorder="1" applyAlignment="1">
      <alignment horizontal="left" vertical="center" shrinkToFit="1"/>
      <protection/>
    </xf>
    <xf numFmtId="0" fontId="0" fillId="0" borderId="53" xfId="54" applyFont="1" applyFill="1" applyBorder="1" applyAlignment="1">
      <alignment horizontal="center" vertical="center" shrinkToFit="1"/>
      <protection/>
    </xf>
    <xf numFmtId="0" fontId="0" fillId="0" borderId="0" xfId="54" applyFont="1" applyBorder="1">
      <alignment vertical="center"/>
      <protection/>
    </xf>
    <xf numFmtId="0" fontId="0" fillId="0" borderId="0" xfId="54" applyFont="1" applyBorder="1" applyAlignment="1">
      <alignment horizontal="center" shrinkToFit="1"/>
      <protection/>
    </xf>
    <xf numFmtId="0" fontId="0" fillId="0" borderId="0" xfId="54" applyFont="1" applyFill="1" applyBorder="1" applyAlignment="1">
      <alignment horizontal="center" shrinkToFit="1"/>
      <protection/>
    </xf>
    <xf numFmtId="0" fontId="29" fillId="0" borderId="0" xfId="54" applyFont="1" applyBorder="1" applyAlignment="1">
      <alignment horizontal="right"/>
      <protection/>
    </xf>
    <xf numFmtId="0" fontId="29" fillId="0" borderId="0" xfId="54" applyFont="1" applyBorder="1" applyAlignment="1">
      <alignment horizontal="left"/>
      <protection/>
    </xf>
    <xf numFmtId="0" fontId="29" fillId="0" borderId="0" xfId="54" applyFont="1" applyBorder="1" applyAlignment="1">
      <alignment horizontal="center"/>
      <protection/>
    </xf>
    <xf numFmtId="0" fontId="10" fillId="0" borderId="54" xfId="54" applyFont="1" applyFill="1" applyBorder="1" applyAlignment="1">
      <alignment horizontal="center" vertical="center"/>
      <protection/>
    </xf>
    <xf numFmtId="0" fontId="10" fillId="0" borderId="54" xfId="54" applyFont="1" applyFill="1" applyBorder="1" applyAlignment="1">
      <alignment horizontal="center" vertical="center" shrinkToFit="1"/>
      <protection/>
    </xf>
    <xf numFmtId="0" fontId="10" fillId="0" borderId="55" xfId="54" applyFont="1" applyFill="1" applyBorder="1" applyAlignment="1">
      <alignment horizontal="center" vertical="center"/>
      <protection/>
    </xf>
    <xf numFmtId="0" fontId="29" fillId="0" borderId="56" xfId="54" applyFont="1" applyBorder="1" applyAlignment="1">
      <alignment horizontal="center" vertical="center"/>
      <protection/>
    </xf>
    <xf numFmtId="0" fontId="29" fillId="0" borderId="54" xfId="54" applyFont="1" applyBorder="1" applyAlignment="1">
      <alignment horizontal="center" vertical="center"/>
      <protection/>
    </xf>
    <xf numFmtId="0" fontId="29" fillId="0" borderId="57" xfId="54" applyFont="1" applyBorder="1" applyAlignment="1">
      <alignment horizontal="center" vertical="center"/>
      <protection/>
    </xf>
    <xf numFmtId="0" fontId="29" fillId="0" borderId="53" xfId="54" applyFont="1" applyBorder="1" applyAlignment="1">
      <alignment horizontal="center"/>
      <protection/>
    </xf>
    <xf numFmtId="0" fontId="28" fillId="55" borderId="58" xfId="54" applyFont="1" applyFill="1" applyBorder="1" applyAlignment="1">
      <alignment horizontal="center" vertical="center" shrinkToFit="1"/>
      <protection/>
    </xf>
    <xf numFmtId="0" fontId="29" fillId="0" borderId="59" xfId="54" applyFont="1" applyBorder="1">
      <alignment vertical="center"/>
      <protection/>
    </xf>
    <xf numFmtId="0" fontId="29" fillId="0" borderId="60" xfId="54" applyFont="1" applyBorder="1" applyAlignment="1">
      <alignment horizontal="center" vertical="center"/>
      <protection/>
    </xf>
    <xf numFmtId="0" fontId="29" fillId="0" borderId="61" xfId="54" applyFont="1" applyBorder="1" applyAlignment="1">
      <alignment horizontal="center"/>
      <protection/>
    </xf>
    <xf numFmtId="0" fontId="29" fillId="0" borderId="62" xfId="54" applyFont="1" applyBorder="1" applyAlignment="1">
      <alignment horizontal="right"/>
      <protection/>
    </xf>
    <xf numFmtId="0" fontId="29" fillId="0" borderId="51" xfId="54" applyFont="1" applyBorder="1" applyAlignment="1">
      <alignment horizontal="center" vertical="center" shrinkToFit="1"/>
      <protection/>
    </xf>
    <xf numFmtId="0" fontId="29" fillId="0" borderId="63" xfId="54" applyFont="1" applyBorder="1" applyAlignment="1">
      <alignment horizontal="center" vertical="center"/>
      <protection/>
    </xf>
    <xf numFmtId="0" fontId="29" fillId="0" borderId="62" xfId="54" applyFont="1" applyBorder="1">
      <alignment vertical="center"/>
      <protection/>
    </xf>
    <xf numFmtId="0" fontId="29" fillId="0" borderId="51" xfId="54" applyFont="1" applyBorder="1" applyAlignment="1">
      <alignment horizontal="center" vertical="center"/>
      <protection/>
    </xf>
    <xf numFmtId="0" fontId="28" fillId="0" borderId="51" xfId="54" applyFont="1" applyFill="1" applyBorder="1" applyAlignment="1">
      <alignment vertical="center" textRotation="180" shrinkToFit="1"/>
      <protection/>
    </xf>
    <xf numFmtId="0" fontId="29" fillId="0" borderId="51" xfId="54" applyFont="1" applyBorder="1" applyAlignment="1">
      <alignment horizontal="left"/>
      <protection/>
    </xf>
    <xf numFmtId="0" fontId="29" fillId="0" borderId="63" xfId="54" applyFont="1" applyBorder="1" applyAlignment="1">
      <alignment horizontal="center"/>
      <protection/>
    </xf>
    <xf numFmtId="0" fontId="29" fillId="0" borderId="51" xfId="54" applyFont="1" applyBorder="1" applyAlignment="1">
      <alignment horizontal="left" vertical="center"/>
      <protection/>
    </xf>
    <xf numFmtId="0" fontId="0" fillId="0" borderId="61" xfId="54" applyFont="1" applyFill="1" applyBorder="1" applyAlignment="1">
      <alignment horizontal="center" vertical="center" shrinkToFit="1"/>
      <protection/>
    </xf>
    <xf numFmtId="0" fontId="0" fillId="0" borderId="64" xfId="54" applyFont="1" applyFill="1" applyBorder="1" applyAlignment="1">
      <alignment horizontal="center" vertical="center" shrinkToFit="1"/>
      <protection/>
    </xf>
    <xf numFmtId="0" fontId="28" fillId="0" borderId="65" xfId="54" applyFont="1" applyFill="1" applyBorder="1" applyAlignment="1">
      <alignment vertical="center" textRotation="180" shrinkToFit="1"/>
      <protection/>
    </xf>
    <xf numFmtId="0" fontId="29" fillId="0" borderId="66" xfId="54" applyFont="1" applyBorder="1" applyAlignment="1">
      <alignment horizontal="right"/>
      <protection/>
    </xf>
    <xf numFmtId="0" fontId="29" fillId="0" borderId="65" xfId="54" applyFont="1" applyBorder="1" applyAlignment="1">
      <alignment horizontal="left"/>
      <protection/>
    </xf>
    <xf numFmtId="0" fontId="29" fillId="0" borderId="67" xfId="54" applyFont="1" applyBorder="1" applyAlignment="1">
      <alignment horizontal="center"/>
      <protection/>
    </xf>
    <xf numFmtId="0" fontId="29" fillId="0" borderId="53" xfId="54" applyFont="1" applyFill="1" applyBorder="1" applyAlignment="1">
      <alignment horizontal="center"/>
      <protection/>
    </xf>
    <xf numFmtId="0" fontId="29" fillId="0" borderId="61" xfId="54" applyFont="1" applyFill="1" applyBorder="1" applyAlignment="1">
      <alignment horizontal="center"/>
      <protection/>
    </xf>
    <xf numFmtId="0" fontId="0" fillId="0" borderId="68" xfId="54" applyFont="1" applyBorder="1" applyAlignment="1">
      <alignment horizontal="center" vertical="center" shrinkToFit="1"/>
      <protection/>
    </xf>
    <xf numFmtId="0" fontId="28" fillId="0" borderId="60" xfId="54" applyFont="1" applyBorder="1" applyAlignment="1">
      <alignment horizontal="left" vertical="center" shrinkToFit="1"/>
      <protection/>
    </xf>
    <xf numFmtId="0" fontId="0" fillId="0" borderId="69" xfId="54" applyFont="1" applyFill="1" applyBorder="1" applyAlignment="1">
      <alignment horizontal="center" vertical="center" shrinkToFit="1"/>
      <protection/>
    </xf>
    <xf numFmtId="0" fontId="28" fillId="0" borderId="70" xfId="54" applyFont="1" applyFill="1" applyBorder="1" applyAlignment="1">
      <alignment vertical="center" textRotation="180" shrinkToFit="1"/>
      <protection/>
    </xf>
    <xf numFmtId="0" fontId="28" fillId="0" borderId="70" xfId="54" applyFont="1" applyBorder="1" applyAlignment="1">
      <alignment horizontal="left" vertical="center" shrinkToFit="1"/>
      <protection/>
    </xf>
    <xf numFmtId="0" fontId="29" fillId="0" borderId="71" xfId="54" applyFont="1" applyBorder="1" applyAlignment="1">
      <alignment horizontal="right"/>
      <protection/>
    </xf>
    <xf numFmtId="0" fontId="29" fillId="0" borderId="70" xfId="54" applyFont="1" applyBorder="1" applyAlignment="1">
      <alignment horizontal="left" vertical="center"/>
      <protection/>
    </xf>
    <xf numFmtId="0" fontId="29" fillId="0" borderId="51" xfId="54" applyFont="1" applyBorder="1" applyAlignment="1">
      <alignment horizontal="center"/>
      <protection/>
    </xf>
    <xf numFmtId="0" fontId="30" fillId="0" borderId="0" xfId="54" applyFont="1" applyBorder="1" applyAlignment="1">
      <alignment horizontal="left"/>
      <protection/>
    </xf>
    <xf numFmtId="0" fontId="30" fillId="0" borderId="0" xfId="54" applyFont="1" applyBorder="1" applyAlignment="1">
      <alignment horizontal="center" shrinkToFit="1"/>
      <protection/>
    </xf>
    <xf numFmtId="0" fontId="6" fillId="0" borderId="72" xfId="0" applyFont="1" applyBorder="1" applyAlignment="1">
      <alignment horizontal="right"/>
    </xf>
    <xf numFmtId="0" fontId="6" fillId="0" borderId="63" xfId="0" applyFont="1" applyBorder="1" applyAlignment="1">
      <alignment horizontal="right"/>
    </xf>
    <xf numFmtId="0" fontId="29" fillId="0" borderId="73" xfId="54" applyFont="1" applyBorder="1" applyAlignment="1">
      <alignment horizontal="center" vertical="center"/>
      <protection/>
    </xf>
    <xf numFmtId="0" fontId="10" fillId="0" borderId="74" xfId="54" applyFont="1" applyFill="1" applyBorder="1" applyAlignment="1">
      <alignment vertical="center" wrapText="1" shrinkToFit="1"/>
      <protection/>
    </xf>
    <xf numFmtId="0" fontId="10" fillId="0" borderId="75" xfId="54" applyFont="1" applyFill="1" applyBorder="1" applyAlignment="1">
      <alignment vertical="center" wrapText="1" shrinkToFit="1"/>
      <protection/>
    </xf>
    <xf numFmtId="0" fontId="5" fillId="0" borderId="21" xfId="0" applyFont="1" applyBorder="1" applyAlignment="1">
      <alignment horizontal="center" vertical="center" textRotation="255" shrinkToFit="1"/>
    </xf>
    <xf numFmtId="0" fontId="5" fillId="0" borderId="76" xfId="0" applyFont="1" applyBorder="1" applyAlignment="1">
      <alignment horizontal="center" vertical="center" textRotation="255" shrinkToFit="1"/>
    </xf>
    <xf numFmtId="0" fontId="5" fillId="0" borderId="29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 textRotation="180" shrinkToFit="1"/>
    </xf>
    <xf numFmtId="0" fontId="7" fillId="0" borderId="33" xfId="0" applyFont="1" applyBorder="1" applyAlignment="1">
      <alignment horizontal="center" vertical="center" textRotation="180" shrinkToFit="1"/>
    </xf>
    <xf numFmtId="0" fontId="7" fillId="0" borderId="37" xfId="0" applyFont="1" applyBorder="1" applyAlignment="1">
      <alignment horizontal="center" vertical="center" textRotation="180" shrinkToFit="1"/>
    </xf>
    <xf numFmtId="0" fontId="7" fillId="0" borderId="33" xfId="0" applyFont="1" applyBorder="1" applyAlignment="1">
      <alignment horizontal="right" vertical="top" textRotation="180" shrinkToFit="1"/>
    </xf>
    <xf numFmtId="0" fontId="7" fillId="0" borderId="37" xfId="0" applyFont="1" applyBorder="1" applyAlignment="1">
      <alignment horizontal="right" vertical="top" textRotation="180" shrinkToFit="1"/>
    </xf>
    <xf numFmtId="0" fontId="7" fillId="0" borderId="32" xfId="0" applyFont="1" applyBorder="1" applyAlignment="1">
      <alignment horizontal="right" vertical="top" textRotation="180" shrinkToFit="1"/>
    </xf>
    <xf numFmtId="0" fontId="3" fillId="0" borderId="0" xfId="0" applyFont="1" applyBorder="1" applyAlignment="1">
      <alignment horizontal="center" shrinkToFit="1"/>
    </xf>
    <xf numFmtId="0" fontId="7" fillId="0" borderId="32" xfId="0" applyFont="1" applyBorder="1" applyAlignment="1">
      <alignment horizontal="center" vertical="top" textRotation="180" shrinkToFit="1"/>
    </xf>
    <xf numFmtId="0" fontId="7" fillId="0" borderId="33" xfId="0" applyFont="1" applyBorder="1" applyAlignment="1">
      <alignment horizontal="center" vertical="top" textRotation="180" shrinkToFit="1"/>
    </xf>
    <xf numFmtId="0" fontId="7" fillId="0" borderId="37" xfId="0" applyFont="1" applyBorder="1" applyAlignment="1">
      <alignment horizontal="center" vertical="top" textRotation="180" shrinkToFit="1"/>
    </xf>
    <xf numFmtId="0" fontId="7" fillId="0" borderId="34" xfId="0" applyFont="1" applyBorder="1" applyAlignment="1">
      <alignment horizontal="right" vertical="top" textRotation="180" shrinkToFit="1"/>
    </xf>
    <xf numFmtId="0" fontId="6" fillId="0" borderId="29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179" fontId="1" fillId="0" borderId="0" xfId="0" applyNumberFormat="1" applyFont="1" applyAlignment="1">
      <alignment horizontal="right"/>
    </xf>
    <xf numFmtId="0" fontId="1" fillId="0" borderId="80" xfId="0" applyFont="1" applyBorder="1" applyAlignment="1">
      <alignment horizontal="center" vertical="top"/>
    </xf>
    <xf numFmtId="0" fontId="0" fillId="0" borderId="32" xfId="0" applyBorder="1" applyAlignment="1">
      <alignment horizontal="center" vertical="top" textRotation="255"/>
    </xf>
    <xf numFmtId="0" fontId="0" fillId="0" borderId="33" xfId="0" applyBorder="1" applyAlignment="1">
      <alignment horizontal="center" vertical="top" textRotation="255"/>
    </xf>
    <xf numFmtId="0" fontId="0" fillId="0" borderId="34" xfId="0" applyBorder="1" applyAlignment="1">
      <alignment horizontal="center" vertical="top" textRotation="255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 vertical="top" textRotation="255"/>
    </xf>
    <xf numFmtId="0" fontId="0" fillId="0" borderId="36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9" fillId="0" borderId="61" xfId="54" applyFont="1" applyFill="1" applyBorder="1" applyAlignment="1">
      <alignment horizontal="center" vertical="center" textRotation="255" shrinkToFit="1"/>
      <protection/>
    </xf>
    <xf numFmtId="0" fontId="29" fillId="0" borderId="61" xfId="54" applyFont="1" applyBorder="1" applyAlignment="1">
      <alignment horizontal="center" vertical="center" textRotation="255" shrinkToFit="1"/>
      <protection/>
    </xf>
    <xf numFmtId="0" fontId="28" fillId="0" borderId="60" xfId="54" applyFont="1" applyFill="1" applyBorder="1" applyAlignment="1">
      <alignment horizontal="center" vertical="center" textRotation="255" wrapText="1" shrinkToFit="1"/>
      <protection/>
    </xf>
    <xf numFmtId="0" fontId="28" fillId="0" borderId="51" xfId="54" applyFont="1" applyFill="1" applyBorder="1" applyAlignment="1">
      <alignment horizontal="center" vertical="center" textRotation="255" wrapText="1" shrinkToFit="1"/>
      <protection/>
    </xf>
    <xf numFmtId="0" fontId="28" fillId="0" borderId="48" xfId="54" applyFont="1" applyFill="1" applyBorder="1" applyAlignment="1">
      <alignment horizontal="center" vertical="center" textRotation="255" wrapText="1" shrinkToFit="1"/>
      <protection/>
    </xf>
    <xf numFmtId="0" fontId="31" fillId="0" borderId="0" xfId="0" applyFont="1" applyAlignment="1">
      <alignment horizontal="center"/>
    </xf>
    <xf numFmtId="0" fontId="28" fillId="0" borderId="65" xfId="54" applyFont="1" applyFill="1" applyBorder="1" applyAlignment="1">
      <alignment horizontal="center" vertical="center" textRotation="255" wrapText="1" shrinkToFit="1"/>
      <protection/>
    </xf>
    <xf numFmtId="0" fontId="5" fillId="0" borderId="42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2" fillId="0" borderId="42" xfId="0" applyFont="1" applyBorder="1" applyAlignment="1">
      <alignment horizontal="left" vertical="center" shrinkToFit="1"/>
    </xf>
    <xf numFmtId="0" fontId="32" fillId="0" borderId="81" xfId="0" applyFont="1" applyBorder="1" applyAlignment="1">
      <alignment horizontal="right" vertical="center" shrinkToFit="1"/>
    </xf>
    <xf numFmtId="0" fontId="32" fillId="0" borderId="23" xfId="0" applyFont="1" applyBorder="1" applyAlignment="1">
      <alignment horizontal="left" vertical="center" shrinkToFit="1"/>
    </xf>
    <xf numFmtId="0" fontId="33" fillId="0" borderId="42" xfId="0" applyFont="1" applyBorder="1" applyAlignment="1">
      <alignment horizontal="left" vertical="center" shrinkToFit="1"/>
    </xf>
    <xf numFmtId="0" fontId="33" fillId="0" borderId="23" xfId="0" applyFont="1" applyBorder="1" applyAlignment="1">
      <alignment horizontal="left" vertical="center" shrinkToFit="1"/>
    </xf>
    <xf numFmtId="0" fontId="10" fillId="0" borderId="33" xfId="0" applyFont="1" applyBorder="1" applyAlignment="1">
      <alignment/>
    </xf>
    <xf numFmtId="0" fontId="33" fillId="0" borderId="43" xfId="0" applyFont="1" applyBorder="1" applyAlignment="1">
      <alignment horizontal="left" vertical="center" shrinkToFit="1"/>
    </xf>
    <xf numFmtId="0" fontId="33" fillId="0" borderId="0" xfId="0" applyFont="1" applyBorder="1" applyAlignment="1">
      <alignment horizontal="right" vertical="center" shrinkToFit="1"/>
    </xf>
    <xf numFmtId="0" fontId="33" fillId="0" borderId="26" xfId="0" applyFont="1" applyBorder="1" applyAlignment="1">
      <alignment horizontal="left" vertical="center" shrinkToFit="1"/>
    </xf>
    <xf numFmtId="0" fontId="32" fillId="0" borderId="43" xfId="0" applyFont="1" applyBorder="1" applyAlignment="1">
      <alignment horizontal="left" vertical="center" shrinkToFit="1"/>
    </xf>
    <xf numFmtId="0" fontId="32" fillId="0" borderId="26" xfId="0" applyFont="1" applyBorder="1" applyAlignment="1">
      <alignment horizontal="left" vertical="center" shrinkToFit="1"/>
    </xf>
    <xf numFmtId="0" fontId="33" fillId="0" borderId="44" xfId="0" applyFont="1" applyBorder="1" applyAlignment="1">
      <alignment horizontal="left" vertical="center" shrinkToFit="1"/>
    </xf>
    <xf numFmtId="0" fontId="33" fillId="0" borderId="82" xfId="0" applyFont="1" applyBorder="1" applyAlignment="1">
      <alignment horizontal="right" vertical="center" shrinkToFit="1"/>
    </xf>
    <xf numFmtId="0" fontId="33" fillId="0" borderId="24" xfId="0" applyFont="1" applyBorder="1" applyAlignment="1">
      <alignment horizontal="left" vertical="center" shrinkToFit="1"/>
    </xf>
    <xf numFmtId="0" fontId="10" fillId="0" borderId="37" xfId="0" applyFont="1" applyBorder="1" applyAlignment="1">
      <alignment/>
    </xf>
    <xf numFmtId="0" fontId="33" fillId="0" borderId="83" xfId="0" applyFont="1" applyBorder="1" applyAlignment="1">
      <alignment horizontal="center" vertical="center" shrinkToFit="1"/>
    </xf>
    <xf numFmtId="0" fontId="33" fillId="0" borderId="84" xfId="0" applyFont="1" applyBorder="1" applyAlignment="1">
      <alignment horizontal="center" vertical="center" shrinkToFit="1"/>
    </xf>
    <xf numFmtId="0" fontId="33" fillId="0" borderId="85" xfId="0" applyFont="1" applyBorder="1" applyAlignment="1">
      <alignment horizontal="center" vertical="center" shrinkToFit="1"/>
    </xf>
    <xf numFmtId="0" fontId="33" fillId="0" borderId="44" xfId="0" applyFont="1" applyBorder="1" applyAlignment="1">
      <alignment horizontal="center" vertical="center" shrinkToFit="1"/>
    </xf>
    <xf numFmtId="0" fontId="33" fillId="0" borderId="82" xfId="0" applyFont="1" applyBorder="1" applyAlignment="1">
      <alignment horizontal="center" vertical="center" shrinkToFit="1"/>
    </xf>
    <xf numFmtId="0" fontId="33" fillId="0" borderId="24" xfId="0" applyFont="1" applyBorder="1" applyAlignment="1">
      <alignment horizontal="center" vertical="center" shrinkToFit="1"/>
    </xf>
    <xf numFmtId="0" fontId="33" fillId="0" borderId="45" xfId="0" applyFont="1" applyBorder="1" applyAlignment="1">
      <alignment horizontal="center" vertical="center" shrinkToFit="1"/>
    </xf>
    <xf numFmtId="0" fontId="33" fillId="0" borderId="30" xfId="0" applyFont="1" applyBorder="1" applyAlignment="1">
      <alignment horizontal="center" vertical="center" shrinkToFit="1"/>
    </xf>
    <xf numFmtId="0" fontId="33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textRotation="180" shrinkToFit="1"/>
    </xf>
    <xf numFmtId="0" fontId="33" fillId="0" borderId="81" xfId="0" applyFont="1" applyBorder="1" applyAlignment="1">
      <alignment horizontal="right" vertical="center" shrinkToFit="1"/>
    </xf>
    <xf numFmtId="0" fontId="1" fillId="0" borderId="26" xfId="0" applyFont="1" applyBorder="1" applyAlignment="1">
      <alignment/>
    </xf>
    <xf numFmtId="0" fontId="7" fillId="0" borderId="43" xfId="0" applyFont="1" applyBorder="1" applyAlignment="1">
      <alignment horizontal="right" vertical="top" textRotation="180" shrinkToFit="1"/>
    </xf>
    <xf numFmtId="0" fontId="33" fillId="0" borderId="81" xfId="0" applyFont="1" applyBorder="1" applyAlignment="1">
      <alignment horizontal="left" vertical="center" shrinkToFit="1"/>
    </xf>
    <xf numFmtId="0" fontId="33" fillId="0" borderId="0" xfId="0" applyFont="1" applyBorder="1" applyAlignment="1">
      <alignment horizontal="left" vertical="center" shrinkToFit="1"/>
    </xf>
    <xf numFmtId="0" fontId="33" fillId="0" borderId="82" xfId="0" applyFont="1" applyBorder="1" applyAlignment="1">
      <alignment horizontal="left" vertical="center" shrinkToFit="1"/>
    </xf>
  </cellXfs>
  <cellStyles count="94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一般 4" xfId="53"/>
    <cellStyle name="一般 5" xfId="54"/>
    <cellStyle name="Comma" xfId="55"/>
    <cellStyle name="Comma [0]" xfId="56"/>
    <cellStyle name="Followed Hyperlink" xfId="57"/>
    <cellStyle name="中等" xfId="58"/>
    <cellStyle name="中等 2" xfId="59"/>
    <cellStyle name="合計" xfId="60"/>
    <cellStyle name="合計 2" xfId="61"/>
    <cellStyle name="好" xfId="62"/>
    <cellStyle name="好 2" xfId="63"/>
    <cellStyle name="Percent" xfId="64"/>
    <cellStyle name="計算方式" xfId="65"/>
    <cellStyle name="計算方式 2" xfId="66"/>
    <cellStyle name="Currency" xfId="67"/>
    <cellStyle name="Currency [0]" xfId="68"/>
    <cellStyle name="連結的儲存格" xfId="69"/>
    <cellStyle name="連結的儲存格 2" xfId="70"/>
    <cellStyle name="備註" xfId="71"/>
    <cellStyle name="備註 2" xfId="72"/>
    <cellStyle name="Hyperlink" xfId="73"/>
    <cellStyle name="說明文字" xfId="74"/>
    <cellStyle name="說明文字 2" xfId="75"/>
    <cellStyle name="輔色1" xfId="76"/>
    <cellStyle name="輔色1 2" xfId="77"/>
    <cellStyle name="輔色2" xfId="78"/>
    <cellStyle name="輔色2 2" xfId="79"/>
    <cellStyle name="輔色3" xfId="80"/>
    <cellStyle name="輔色3 2" xfId="81"/>
    <cellStyle name="輔色4" xfId="82"/>
    <cellStyle name="輔色4 2" xfId="83"/>
    <cellStyle name="輔色5" xfId="84"/>
    <cellStyle name="輔色5 2" xfId="85"/>
    <cellStyle name="輔色6" xfId="86"/>
    <cellStyle name="輔色6 2" xfId="87"/>
    <cellStyle name="標題" xfId="88"/>
    <cellStyle name="標題 1" xfId="89"/>
    <cellStyle name="標題 1 2" xfId="90"/>
    <cellStyle name="標題 2" xfId="91"/>
    <cellStyle name="標題 2 2" xfId="92"/>
    <cellStyle name="標題 3" xfId="93"/>
    <cellStyle name="標題 3 2" xfId="94"/>
    <cellStyle name="標題 4" xfId="95"/>
    <cellStyle name="標題 4 2" xfId="96"/>
    <cellStyle name="標題 5" xfId="97"/>
    <cellStyle name="輸入" xfId="98"/>
    <cellStyle name="輸入 2" xfId="99"/>
    <cellStyle name="輸出" xfId="100"/>
    <cellStyle name="輸出 2" xfId="101"/>
    <cellStyle name="檢查儲存格" xfId="102"/>
    <cellStyle name="檢查儲存格 2" xfId="103"/>
    <cellStyle name="壞" xfId="104"/>
    <cellStyle name="壞 2" xfId="105"/>
    <cellStyle name="警告文字" xfId="106"/>
    <cellStyle name="警告文字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1"/>
  <sheetViews>
    <sheetView tabSelected="1" zoomScale="70" zoomScaleNormal="70" zoomScalePageLayoutView="0" workbookViewId="0" topLeftCell="A31">
      <selection activeCell="H36" sqref="H36"/>
    </sheetView>
  </sheetViews>
  <sheetFormatPr defaultColWidth="9.00390625" defaultRowHeight="16.5"/>
  <cols>
    <col min="1" max="1" width="0.74609375" style="10" customWidth="1"/>
    <col min="2" max="2" width="4.875" style="10" customWidth="1"/>
    <col min="3" max="3" width="4.625" style="10" hidden="1" customWidth="1"/>
    <col min="4" max="4" width="5.125" style="10" customWidth="1"/>
    <col min="5" max="5" width="12.50390625" style="10" customWidth="1"/>
    <col min="6" max="6" width="6.875" style="10" customWidth="1"/>
    <col min="7" max="7" width="4.875" style="10" customWidth="1"/>
    <col min="8" max="8" width="12.50390625" style="10" customWidth="1"/>
    <col min="9" max="9" width="6.875" style="10" customWidth="1"/>
    <col min="10" max="10" width="4.875" style="10" customWidth="1"/>
    <col min="11" max="11" width="12.50390625" style="10" customWidth="1"/>
    <col min="12" max="12" width="6.875" style="10" customWidth="1"/>
    <col min="13" max="13" width="4.875" style="10" customWidth="1"/>
    <col min="14" max="14" width="12.50390625" style="10" customWidth="1"/>
    <col min="15" max="15" width="6.875" style="10" customWidth="1"/>
    <col min="16" max="16" width="4.875" style="10" customWidth="1"/>
    <col min="17" max="17" width="6.375" style="10" customWidth="1"/>
    <col min="18" max="18" width="10.625" style="10" customWidth="1"/>
    <col min="19" max="19" width="9.50390625" style="10" bestFit="1" customWidth="1"/>
    <col min="20" max="16384" width="9.00390625" style="10" customWidth="1"/>
  </cols>
  <sheetData>
    <row r="1" spans="2:19" s="1" customFormat="1" ht="32.25">
      <c r="B1" s="117" t="s">
        <v>58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2:11" s="1" customFormat="1" ht="18.75" customHeight="1" thickBot="1">
      <c r="B2" s="18" t="s">
        <v>60</v>
      </c>
      <c r="C2" s="18"/>
      <c r="D2" s="12"/>
      <c r="E2" s="12"/>
      <c r="F2" s="12"/>
      <c r="G2" s="12"/>
      <c r="H2" s="12"/>
      <c r="K2" s="13"/>
    </row>
    <row r="3" spans="2:19" s="2" customFormat="1" ht="43.5">
      <c r="B3" s="3" t="s">
        <v>0</v>
      </c>
      <c r="C3" s="17" t="s">
        <v>1</v>
      </c>
      <c r="D3" s="4" t="s">
        <v>2</v>
      </c>
      <c r="E3" s="108" t="s">
        <v>21</v>
      </c>
      <c r="F3" s="109"/>
      <c r="G3" s="110"/>
      <c r="H3" s="108" t="s">
        <v>22</v>
      </c>
      <c r="I3" s="109"/>
      <c r="J3" s="110"/>
      <c r="K3" s="108" t="s">
        <v>56</v>
      </c>
      <c r="L3" s="109"/>
      <c r="M3" s="110"/>
      <c r="N3" s="108" t="s">
        <v>23</v>
      </c>
      <c r="O3" s="109"/>
      <c r="P3" s="110"/>
      <c r="Q3" s="4" t="s">
        <v>24</v>
      </c>
      <c r="R3" s="122" t="s">
        <v>25</v>
      </c>
      <c r="S3" s="123"/>
    </row>
    <row r="4" spans="2:19" s="5" customFormat="1" ht="19.5" customHeight="1">
      <c r="B4" s="6">
        <v>10</v>
      </c>
      <c r="C4" s="111"/>
      <c r="D4" s="114" t="s">
        <v>61</v>
      </c>
      <c r="E4" s="147" t="s">
        <v>63</v>
      </c>
      <c r="F4" s="148"/>
      <c r="G4" s="149"/>
      <c r="H4" s="147" t="s">
        <v>77</v>
      </c>
      <c r="I4" s="148"/>
      <c r="J4" s="149"/>
      <c r="K4" s="147" t="s">
        <v>83</v>
      </c>
      <c r="L4" s="148"/>
      <c r="M4" s="149"/>
      <c r="N4" s="147" t="s">
        <v>85</v>
      </c>
      <c r="O4" s="148"/>
      <c r="P4" s="149"/>
      <c r="Q4" s="118"/>
      <c r="R4" s="35" t="s">
        <v>64</v>
      </c>
      <c r="S4" s="30" t="s">
        <v>159</v>
      </c>
    </row>
    <row r="5" spans="2:19" s="5" customFormat="1" ht="19.5" customHeight="1">
      <c r="B5" s="6" t="s">
        <v>5</v>
      </c>
      <c r="C5" s="112"/>
      <c r="D5" s="114"/>
      <c r="E5" s="150" t="s">
        <v>68</v>
      </c>
      <c r="F5" s="151">
        <v>69</v>
      </c>
      <c r="G5" s="152" t="s">
        <v>69</v>
      </c>
      <c r="H5" s="153" t="s">
        <v>78</v>
      </c>
      <c r="I5" s="151">
        <v>3</v>
      </c>
      <c r="J5" s="154" t="s">
        <v>79</v>
      </c>
      <c r="K5" s="153" t="s">
        <v>84</v>
      </c>
      <c r="L5" s="151">
        <v>5</v>
      </c>
      <c r="M5" s="154" t="s">
        <v>79</v>
      </c>
      <c r="N5" s="153" t="s">
        <v>86</v>
      </c>
      <c r="O5" s="151">
        <v>2</v>
      </c>
      <c r="P5" s="154" t="s">
        <v>72</v>
      </c>
      <c r="Q5" s="155"/>
      <c r="R5" s="36" t="s">
        <v>65</v>
      </c>
      <c r="S5" s="33" t="s">
        <v>138</v>
      </c>
    </row>
    <row r="6" spans="2:19" s="5" customFormat="1" ht="19.5" customHeight="1">
      <c r="B6" s="6">
        <v>2</v>
      </c>
      <c r="C6" s="112"/>
      <c r="D6" s="114"/>
      <c r="E6" s="156" t="s">
        <v>70</v>
      </c>
      <c r="F6" s="157">
        <v>5</v>
      </c>
      <c r="G6" s="158" t="s">
        <v>69</v>
      </c>
      <c r="H6" s="156" t="s">
        <v>80</v>
      </c>
      <c r="I6" s="157">
        <v>1</v>
      </c>
      <c r="J6" s="158" t="s">
        <v>79</v>
      </c>
      <c r="K6" s="156" t="s">
        <v>82</v>
      </c>
      <c r="L6" s="157">
        <v>0.3</v>
      </c>
      <c r="M6" s="158" t="s">
        <v>79</v>
      </c>
      <c r="N6" s="156" t="s">
        <v>87</v>
      </c>
      <c r="O6" s="157">
        <v>1.5</v>
      </c>
      <c r="P6" s="158" t="s">
        <v>79</v>
      </c>
      <c r="Q6" s="155"/>
      <c r="R6" s="36" t="s">
        <v>66</v>
      </c>
      <c r="S6" s="30" t="s">
        <v>139</v>
      </c>
    </row>
    <row r="7" spans="2:19" s="5" customFormat="1" ht="19.5" customHeight="1">
      <c r="B7" s="6" t="s">
        <v>4</v>
      </c>
      <c r="C7" s="112"/>
      <c r="D7" s="114"/>
      <c r="E7" s="156" t="s">
        <v>71</v>
      </c>
      <c r="F7" s="157">
        <v>1</v>
      </c>
      <c r="G7" s="158" t="s">
        <v>72</v>
      </c>
      <c r="H7" s="159" t="s">
        <v>81</v>
      </c>
      <c r="I7" s="157">
        <v>0.5</v>
      </c>
      <c r="J7" s="160" t="s">
        <v>79</v>
      </c>
      <c r="K7" s="159"/>
      <c r="L7" s="157"/>
      <c r="M7" s="160"/>
      <c r="N7" s="159" t="s">
        <v>88</v>
      </c>
      <c r="O7" s="157">
        <v>0.5</v>
      </c>
      <c r="P7" s="160" t="s">
        <v>79</v>
      </c>
      <c r="Q7" s="155"/>
      <c r="R7" s="36" t="s">
        <v>67</v>
      </c>
      <c r="S7" s="30" t="s">
        <v>140</v>
      </c>
    </row>
    <row r="8" spans="2:19" s="5" customFormat="1" ht="19.5" customHeight="1">
      <c r="B8" s="106" t="s">
        <v>62</v>
      </c>
      <c r="C8" s="112"/>
      <c r="D8" s="114"/>
      <c r="E8" s="156" t="s">
        <v>73</v>
      </c>
      <c r="F8" s="157">
        <v>1</v>
      </c>
      <c r="G8" s="158" t="s">
        <v>72</v>
      </c>
      <c r="H8" s="156" t="s">
        <v>82</v>
      </c>
      <c r="I8" s="157">
        <v>0.5</v>
      </c>
      <c r="J8" s="158" t="s">
        <v>79</v>
      </c>
      <c r="K8" s="156"/>
      <c r="L8" s="157"/>
      <c r="M8" s="158"/>
      <c r="N8" s="156"/>
      <c r="O8" s="157"/>
      <c r="P8" s="158"/>
      <c r="Q8" s="155"/>
      <c r="R8" s="36"/>
      <c r="S8" s="30"/>
    </row>
    <row r="9" spans="2:19" s="5" customFormat="1" ht="19.5" customHeight="1">
      <c r="B9" s="106"/>
      <c r="C9" s="113"/>
      <c r="D9" s="114"/>
      <c r="E9" s="156" t="s">
        <v>74</v>
      </c>
      <c r="F9" s="157">
        <v>0.5</v>
      </c>
      <c r="G9" s="158" t="s">
        <v>72</v>
      </c>
      <c r="H9" s="156"/>
      <c r="I9" s="157"/>
      <c r="J9" s="158"/>
      <c r="K9" s="156"/>
      <c r="L9" s="157"/>
      <c r="M9" s="158"/>
      <c r="N9" s="156"/>
      <c r="O9" s="157"/>
      <c r="P9" s="158"/>
      <c r="Q9" s="155"/>
      <c r="R9" s="36"/>
      <c r="S9" s="30"/>
    </row>
    <row r="10" spans="2:19" s="5" customFormat="1" ht="21">
      <c r="B10" s="107"/>
      <c r="C10" s="8"/>
      <c r="D10" s="114"/>
      <c r="E10" s="156" t="s">
        <v>75</v>
      </c>
      <c r="F10" s="157">
        <v>0.5</v>
      </c>
      <c r="G10" s="158" t="s">
        <v>76</v>
      </c>
      <c r="H10" s="156"/>
      <c r="I10" s="157"/>
      <c r="J10" s="158"/>
      <c r="K10" s="156"/>
      <c r="L10" s="157"/>
      <c r="M10" s="158"/>
      <c r="N10" s="156"/>
      <c r="O10" s="157"/>
      <c r="P10" s="158"/>
      <c r="Q10" s="155"/>
      <c r="R10" s="36"/>
      <c r="S10" s="30"/>
    </row>
    <row r="11" spans="2:19" s="5" customFormat="1" ht="21">
      <c r="B11" s="7" t="s">
        <v>26</v>
      </c>
      <c r="C11" s="14"/>
      <c r="D11" s="114"/>
      <c r="E11" s="161"/>
      <c r="F11" s="162"/>
      <c r="G11" s="163"/>
      <c r="H11" s="161"/>
      <c r="I11" s="162"/>
      <c r="J11" s="163"/>
      <c r="K11" s="161"/>
      <c r="L11" s="162"/>
      <c r="M11" s="163"/>
      <c r="N11" s="161"/>
      <c r="O11" s="162"/>
      <c r="P11" s="163"/>
      <c r="Q11" s="164"/>
      <c r="R11" s="36"/>
      <c r="S11" s="30"/>
    </row>
    <row r="12" spans="2:19" s="5" customFormat="1" ht="20.25">
      <c r="B12" s="15">
        <v>69</v>
      </c>
      <c r="C12" s="9"/>
      <c r="D12" s="115"/>
      <c r="E12" s="165" t="s">
        <v>141</v>
      </c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7"/>
      <c r="R12" s="37"/>
      <c r="S12" s="31"/>
    </row>
    <row r="13" spans="2:19" s="5" customFormat="1" ht="21">
      <c r="B13" s="6">
        <v>10</v>
      </c>
      <c r="C13" s="111"/>
      <c r="D13" s="116" t="s">
        <v>89</v>
      </c>
      <c r="E13" s="147" t="s">
        <v>91</v>
      </c>
      <c r="F13" s="148"/>
      <c r="G13" s="149"/>
      <c r="H13" s="147" t="s">
        <v>98</v>
      </c>
      <c r="I13" s="148"/>
      <c r="J13" s="149"/>
      <c r="K13" s="147" t="s">
        <v>101</v>
      </c>
      <c r="L13" s="148"/>
      <c r="M13" s="149"/>
      <c r="N13" s="147" t="s">
        <v>105</v>
      </c>
      <c r="O13" s="148"/>
      <c r="P13" s="149"/>
      <c r="Q13" s="118"/>
      <c r="R13" s="35" t="s">
        <v>64</v>
      </c>
      <c r="S13" s="34" t="s">
        <v>142</v>
      </c>
    </row>
    <row r="14" spans="2:19" s="5" customFormat="1" ht="21">
      <c r="B14" s="6" t="s">
        <v>3</v>
      </c>
      <c r="C14" s="112"/>
      <c r="D14" s="114"/>
      <c r="E14" s="153" t="s">
        <v>92</v>
      </c>
      <c r="F14" s="175">
        <v>3.5</v>
      </c>
      <c r="G14" s="154" t="s">
        <v>79</v>
      </c>
      <c r="H14" s="153" t="s">
        <v>99</v>
      </c>
      <c r="I14" s="151">
        <v>4</v>
      </c>
      <c r="J14" s="154" t="s">
        <v>79</v>
      </c>
      <c r="K14" s="153" t="s">
        <v>102</v>
      </c>
      <c r="L14" s="151">
        <v>5</v>
      </c>
      <c r="M14" s="154" t="s">
        <v>79</v>
      </c>
      <c r="N14" s="153" t="s">
        <v>106</v>
      </c>
      <c r="O14" s="151">
        <v>4</v>
      </c>
      <c r="P14" s="154" t="s">
        <v>79</v>
      </c>
      <c r="Q14" s="119"/>
      <c r="R14" s="36" t="s">
        <v>65</v>
      </c>
      <c r="S14" s="30" t="s">
        <v>143</v>
      </c>
    </row>
    <row r="15" spans="2:19" s="5" customFormat="1" ht="21">
      <c r="B15" s="6">
        <v>3</v>
      </c>
      <c r="C15" s="112"/>
      <c r="D15" s="114"/>
      <c r="E15" s="156" t="s">
        <v>84</v>
      </c>
      <c r="F15" s="157">
        <v>1.5</v>
      </c>
      <c r="G15" s="158" t="s">
        <v>79</v>
      </c>
      <c r="H15" s="156" t="s">
        <v>100</v>
      </c>
      <c r="I15" s="157">
        <v>1</v>
      </c>
      <c r="J15" s="158" t="s">
        <v>72</v>
      </c>
      <c r="K15" s="156" t="s">
        <v>103</v>
      </c>
      <c r="L15" s="157">
        <v>0</v>
      </c>
      <c r="M15" s="158" t="s">
        <v>104</v>
      </c>
      <c r="N15" s="156" t="s">
        <v>107</v>
      </c>
      <c r="O15" s="157">
        <v>0.5</v>
      </c>
      <c r="P15" s="158" t="s">
        <v>79</v>
      </c>
      <c r="Q15" s="119"/>
      <c r="R15" s="36" t="s">
        <v>66</v>
      </c>
      <c r="S15" s="30" t="s">
        <v>144</v>
      </c>
    </row>
    <row r="16" spans="2:19" s="5" customFormat="1" ht="21">
      <c r="B16" s="6" t="s">
        <v>4</v>
      </c>
      <c r="C16" s="112"/>
      <c r="D16" s="114"/>
      <c r="E16" s="156" t="s">
        <v>93</v>
      </c>
      <c r="F16" s="157">
        <v>0.8</v>
      </c>
      <c r="G16" s="158" t="s">
        <v>79</v>
      </c>
      <c r="H16" s="156"/>
      <c r="I16" s="157"/>
      <c r="J16" s="158"/>
      <c r="K16" s="156"/>
      <c r="L16" s="157"/>
      <c r="M16" s="158"/>
      <c r="N16" s="156"/>
      <c r="O16" s="157"/>
      <c r="P16" s="158"/>
      <c r="Q16" s="119"/>
      <c r="R16" s="36" t="s">
        <v>67</v>
      </c>
      <c r="S16" s="30" t="s">
        <v>145</v>
      </c>
    </row>
    <row r="17" spans="2:19" s="5" customFormat="1" ht="21">
      <c r="B17" s="106" t="s">
        <v>90</v>
      </c>
      <c r="C17" s="112"/>
      <c r="D17" s="114"/>
      <c r="E17" s="156" t="s">
        <v>94</v>
      </c>
      <c r="F17" s="157">
        <v>0.8</v>
      </c>
      <c r="G17" s="158" t="s">
        <v>79</v>
      </c>
      <c r="H17" s="156"/>
      <c r="I17" s="157"/>
      <c r="J17" s="158"/>
      <c r="K17" s="156"/>
      <c r="L17" s="157"/>
      <c r="M17" s="158"/>
      <c r="N17" s="156"/>
      <c r="O17" s="157"/>
      <c r="P17" s="158"/>
      <c r="Q17" s="119"/>
      <c r="R17" s="36"/>
      <c r="S17" s="30"/>
    </row>
    <row r="18" spans="2:19" s="5" customFormat="1" ht="21">
      <c r="B18" s="106"/>
      <c r="C18" s="113"/>
      <c r="D18" s="114"/>
      <c r="E18" s="156" t="s">
        <v>130</v>
      </c>
      <c r="F18" s="157"/>
      <c r="G18" s="158"/>
      <c r="H18" s="156"/>
      <c r="I18" s="157"/>
      <c r="J18" s="158"/>
      <c r="K18" s="156"/>
      <c r="L18" s="157"/>
      <c r="M18" s="158"/>
      <c r="N18" s="156"/>
      <c r="O18" s="157"/>
      <c r="P18" s="158"/>
      <c r="Q18" s="119"/>
      <c r="R18" s="36"/>
      <c r="S18" s="30"/>
    </row>
    <row r="19" spans="2:19" s="5" customFormat="1" ht="21">
      <c r="B19" s="106"/>
      <c r="C19" s="174"/>
      <c r="D19" s="114"/>
      <c r="E19" s="156" t="s">
        <v>160</v>
      </c>
      <c r="F19" s="157"/>
      <c r="G19" s="158"/>
      <c r="I19" s="157"/>
      <c r="J19" s="158"/>
      <c r="K19" s="156"/>
      <c r="L19" s="157"/>
      <c r="M19" s="158"/>
      <c r="N19" s="156"/>
      <c r="O19" s="157"/>
      <c r="P19" s="158"/>
      <c r="Q19" s="119"/>
      <c r="R19" s="36"/>
      <c r="S19" s="30"/>
    </row>
    <row r="20" spans="2:19" s="5" customFormat="1" ht="21">
      <c r="B20" s="107"/>
      <c r="C20" s="8"/>
      <c r="D20" s="114"/>
      <c r="E20" s="156" t="s">
        <v>96</v>
      </c>
      <c r="F20" s="157">
        <v>0</v>
      </c>
      <c r="G20" s="158" t="s">
        <v>79</v>
      </c>
      <c r="H20" s="156"/>
      <c r="I20" s="157"/>
      <c r="J20" s="158"/>
      <c r="K20" s="156"/>
      <c r="L20" s="157"/>
      <c r="M20" s="158"/>
      <c r="N20" s="156"/>
      <c r="O20" s="157"/>
      <c r="P20" s="158"/>
      <c r="Q20" s="119"/>
      <c r="R20" s="36"/>
      <c r="S20" s="30"/>
    </row>
    <row r="21" spans="2:19" s="5" customFormat="1" ht="21">
      <c r="B21" s="7" t="s">
        <v>26</v>
      </c>
      <c r="C21" s="14"/>
      <c r="D21" s="114"/>
      <c r="E21" s="161" t="s">
        <v>95</v>
      </c>
      <c r="F21" s="162">
        <v>0.3</v>
      </c>
      <c r="G21" s="163" t="s">
        <v>79</v>
      </c>
      <c r="H21" s="156"/>
      <c r="I21" s="162"/>
      <c r="J21" s="163"/>
      <c r="K21" s="161"/>
      <c r="L21" s="162"/>
      <c r="M21" s="163"/>
      <c r="N21" s="161"/>
      <c r="O21" s="162"/>
      <c r="P21" s="163"/>
      <c r="Q21" s="120"/>
      <c r="R21" s="36"/>
      <c r="S21" s="30"/>
    </row>
    <row r="22" spans="2:19" s="5" customFormat="1" ht="20.25">
      <c r="B22" s="15">
        <v>70</v>
      </c>
      <c r="C22" s="9"/>
      <c r="D22" s="115"/>
      <c r="E22" s="168" t="s">
        <v>146</v>
      </c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70"/>
      <c r="R22" s="37"/>
      <c r="S22" s="31"/>
    </row>
    <row r="23" spans="2:19" s="5" customFormat="1" ht="21">
      <c r="B23" s="6">
        <v>10</v>
      </c>
      <c r="C23" s="111"/>
      <c r="D23" s="116" t="s">
        <v>108</v>
      </c>
      <c r="E23" s="147"/>
      <c r="F23" s="148"/>
      <c r="G23" s="149"/>
      <c r="H23" s="147"/>
      <c r="I23" s="148"/>
      <c r="J23" s="149"/>
      <c r="K23" s="147"/>
      <c r="L23" s="148"/>
      <c r="M23" s="149"/>
      <c r="N23" s="147"/>
      <c r="O23" s="148"/>
      <c r="P23" s="149"/>
      <c r="Q23" s="118"/>
      <c r="R23" s="35" t="s">
        <v>48</v>
      </c>
      <c r="S23" s="34" t="s">
        <v>147</v>
      </c>
    </row>
    <row r="24" spans="2:19" s="5" customFormat="1" ht="21">
      <c r="B24" s="6" t="s">
        <v>3</v>
      </c>
      <c r="C24" s="112"/>
      <c r="D24" s="114"/>
      <c r="E24" s="153"/>
      <c r="F24" s="151"/>
      <c r="G24" s="154"/>
      <c r="H24" s="153"/>
      <c r="I24" s="151"/>
      <c r="J24" s="154"/>
      <c r="K24" s="153"/>
      <c r="L24" s="151"/>
      <c r="M24" s="154"/>
      <c r="N24" s="153"/>
      <c r="O24" s="151"/>
      <c r="P24" s="154"/>
      <c r="Q24" s="119"/>
      <c r="R24" s="36" t="s">
        <v>43</v>
      </c>
      <c r="S24" s="30" t="s">
        <v>148</v>
      </c>
    </row>
    <row r="25" spans="2:19" s="5" customFormat="1" ht="21">
      <c r="B25" s="6">
        <v>4</v>
      </c>
      <c r="C25" s="112"/>
      <c r="D25" s="114"/>
      <c r="E25" s="156"/>
      <c r="F25" s="157"/>
      <c r="G25" s="158"/>
      <c r="H25" s="156"/>
      <c r="I25" s="157"/>
      <c r="J25" s="158"/>
      <c r="K25" s="156"/>
      <c r="L25" s="157"/>
      <c r="M25" s="158"/>
      <c r="N25" s="156"/>
      <c r="O25" s="157"/>
      <c r="P25" s="158"/>
      <c r="Q25" s="119"/>
      <c r="R25" s="36" t="s">
        <v>44</v>
      </c>
      <c r="S25" s="30" t="s">
        <v>148</v>
      </c>
    </row>
    <row r="26" spans="2:19" s="5" customFormat="1" ht="21">
      <c r="B26" s="6" t="s">
        <v>4</v>
      </c>
      <c r="C26" s="112"/>
      <c r="D26" s="114"/>
      <c r="E26" s="156"/>
      <c r="F26" s="157"/>
      <c r="G26" s="158"/>
      <c r="H26" s="156"/>
      <c r="I26" s="157"/>
      <c r="J26" s="158"/>
      <c r="K26" s="156"/>
      <c r="L26" s="157"/>
      <c r="M26" s="158"/>
      <c r="N26" s="156"/>
      <c r="O26" s="157"/>
      <c r="P26" s="158"/>
      <c r="Q26" s="119"/>
      <c r="R26" s="36" t="s">
        <v>46</v>
      </c>
      <c r="S26" s="30" t="s">
        <v>148</v>
      </c>
    </row>
    <row r="27" spans="2:19" s="5" customFormat="1" ht="21">
      <c r="B27" s="106" t="s">
        <v>50</v>
      </c>
      <c r="C27" s="112"/>
      <c r="D27" s="114"/>
      <c r="E27" s="156"/>
      <c r="F27" s="157"/>
      <c r="G27" s="158"/>
      <c r="H27" s="156"/>
      <c r="I27" s="157"/>
      <c r="J27" s="158"/>
      <c r="K27" s="156"/>
      <c r="L27" s="157"/>
      <c r="M27" s="158"/>
      <c r="N27" s="156"/>
      <c r="O27" s="157"/>
      <c r="P27" s="158"/>
      <c r="Q27" s="119"/>
      <c r="R27" s="36"/>
      <c r="S27" s="30"/>
    </row>
    <row r="28" spans="2:19" s="5" customFormat="1" ht="21">
      <c r="B28" s="106"/>
      <c r="C28" s="113"/>
      <c r="D28" s="114"/>
      <c r="E28" s="156"/>
      <c r="F28" s="157"/>
      <c r="G28" s="158"/>
      <c r="H28" s="156"/>
      <c r="I28" s="157"/>
      <c r="J28" s="158"/>
      <c r="K28" s="156"/>
      <c r="L28" s="157"/>
      <c r="M28" s="158"/>
      <c r="N28" s="156"/>
      <c r="O28" s="157"/>
      <c r="P28" s="158"/>
      <c r="Q28" s="119"/>
      <c r="R28" s="36"/>
      <c r="S28" s="30"/>
    </row>
    <row r="29" spans="2:19" s="5" customFormat="1" ht="21">
      <c r="B29" s="107"/>
      <c r="C29" s="8"/>
      <c r="D29" s="114"/>
      <c r="E29" s="156"/>
      <c r="F29" s="157"/>
      <c r="G29" s="158"/>
      <c r="H29" s="156"/>
      <c r="I29" s="157"/>
      <c r="J29" s="158"/>
      <c r="K29" s="156"/>
      <c r="L29" s="157"/>
      <c r="M29" s="158"/>
      <c r="N29" s="156"/>
      <c r="O29" s="157"/>
      <c r="P29" s="158"/>
      <c r="Q29" s="119"/>
      <c r="R29" s="36"/>
      <c r="S29" s="30"/>
    </row>
    <row r="30" spans="2:19" s="5" customFormat="1" ht="21">
      <c r="B30" s="7" t="s">
        <v>26</v>
      </c>
      <c r="C30" s="14"/>
      <c r="D30" s="114"/>
      <c r="E30" s="161"/>
      <c r="F30" s="162"/>
      <c r="G30" s="163"/>
      <c r="H30" s="161"/>
      <c r="I30" s="162"/>
      <c r="J30" s="163"/>
      <c r="K30" s="161"/>
      <c r="L30" s="162"/>
      <c r="M30" s="163"/>
      <c r="N30" s="161"/>
      <c r="O30" s="162"/>
      <c r="P30" s="163"/>
      <c r="Q30" s="120"/>
      <c r="R30" s="36"/>
      <c r="S30" s="30"/>
    </row>
    <row r="31" spans="2:19" s="5" customFormat="1" ht="20.25">
      <c r="B31" s="15">
        <v>69</v>
      </c>
      <c r="C31" s="9"/>
      <c r="D31" s="115"/>
      <c r="E31" s="168" t="s">
        <v>149</v>
      </c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70"/>
      <c r="R31" s="37"/>
      <c r="S31" s="31"/>
    </row>
    <row r="32" spans="2:19" s="5" customFormat="1" ht="21">
      <c r="B32" s="6">
        <v>10</v>
      </c>
      <c r="C32" s="111"/>
      <c r="D32" s="116" t="s">
        <v>109</v>
      </c>
      <c r="E32" s="147" t="s">
        <v>111</v>
      </c>
      <c r="F32" s="148"/>
      <c r="G32" s="149"/>
      <c r="H32" s="147" t="s">
        <v>113</v>
      </c>
      <c r="I32" s="148"/>
      <c r="J32" s="149"/>
      <c r="K32" s="147" t="s">
        <v>119</v>
      </c>
      <c r="L32" s="148"/>
      <c r="M32" s="149"/>
      <c r="N32" s="147" t="s">
        <v>121</v>
      </c>
      <c r="O32" s="148"/>
      <c r="P32" s="149"/>
      <c r="Q32" s="118"/>
      <c r="R32" s="35" t="s">
        <v>64</v>
      </c>
      <c r="S32" s="34" t="s">
        <v>150</v>
      </c>
    </row>
    <row r="33" spans="2:19" ht="21">
      <c r="B33" s="6" t="s">
        <v>3</v>
      </c>
      <c r="C33" s="112"/>
      <c r="D33" s="114"/>
      <c r="E33" s="153" t="s">
        <v>112</v>
      </c>
      <c r="F33" s="151">
        <v>6</v>
      </c>
      <c r="G33" s="154" t="s">
        <v>79</v>
      </c>
      <c r="H33" s="153" t="s">
        <v>114</v>
      </c>
      <c r="I33" s="151">
        <v>2</v>
      </c>
      <c r="J33" s="154" t="s">
        <v>115</v>
      </c>
      <c r="K33" s="153" t="s">
        <v>120</v>
      </c>
      <c r="L33" s="151">
        <v>5</v>
      </c>
      <c r="M33" s="154" t="s">
        <v>79</v>
      </c>
      <c r="N33" s="153" t="s">
        <v>122</v>
      </c>
      <c r="O33" s="151">
        <v>3</v>
      </c>
      <c r="P33" s="154" t="s">
        <v>79</v>
      </c>
      <c r="Q33" s="119"/>
      <c r="R33" s="36" t="s">
        <v>65</v>
      </c>
      <c r="S33" s="30" t="s">
        <v>151</v>
      </c>
    </row>
    <row r="34" spans="2:19" ht="21">
      <c r="B34" s="6">
        <v>5</v>
      </c>
      <c r="C34" s="112"/>
      <c r="D34" s="114"/>
      <c r="E34" s="156" t="s">
        <v>73</v>
      </c>
      <c r="F34" s="157">
        <v>1</v>
      </c>
      <c r="G34" s="158" t="s">
        <v>72</v>
      </c>
      <c r="H34" s="156" t="s">
        <v>116</v>
      </c>
      <c r="I34" s="157">
        <v>1</v>
      </c>
      <c r="J34" s="158" t="s">
        <v>79</v>
      </c>
      <c r="K34" s="156"/>
      <c r="L34" s="157"/>
      <c r="M34" s="158"/>
      <c r="N34" s="159" t="s">
        <v>107</v>
      </c>
      <c r="O34" s="157">
        <v>0.5</v>
      </c>
      <c r="P34" s="158" t="s">
        <v>79</v>
      </c>
      <c r="Q34" s="119"/>
      <c r="R34" s="36" t="s">
        <v>66</v>
      </c>
      <c r="S34" s="30" t="s">
        <v>152</v>
      </c>
    </row>
    <row r="35" spans="2:19" ht="21">
      <c r="B35" s="6" t="s">
        <v>4</v>
      </c>
      <c r="C35" s="112"/>
      <c r="D35" s="114"/>
      <c r="E35" s="156" t="s">
        <v>74</v>
      </c>
      <c r="F35" s="157">
        <v>0.5</v>
      </c>
      <c r="G35" s="158" t="s">
        <v>72</v>
      </c>
      <c r="H35" s="156" t="s">
        <v>117</v>
      </c>
      <c r="I35" s="157">
        <v>1</v>
      </c>
      <c r="J35" s="158" t="s">
        <v>118</v>
      </c>
      <c r="K35" s="156"/>
      <c r="L35" s="157"/>
      <c r="M35" s="158"/>
      <c r="N35" s="156" t="s">
        <v>123</v>
      </c>
      <c r="O35" s="157">
        <v>0.5</v>
      </c>
      <c r="P35" s="158" t="s">
        <v>72</v>
      </c>
      <c r="Q35" s="119"/>
      <c r="R35" s="36" t="s">
        <v>67</v>
      </c>
      <c r="S35" s="30" t="s">
        <v>153</v>
      </c>
    </row>
    <row r="36" spans="2:19" ht="21">
      <c r="B36" s="106" t="s">
        <v>110</v>
      </c>
      <c r="C36" s="112"/>
      <c r="D36" s="114"/>
      <c r="E36" s="156" t="s">
        <v>75</v>
      </c>
      <c r="F36" s="157">
        <v>0.5</v>
      </c>
      <c r="G36" s="158" t="s">
        <v>76</v>
      </c>
      <c r="H36" s="156"/>
      <c r="I36" s="157"/>
      <c r="J36" s="158"/>
      <c r="K36" s="156"/>
      <c r="L36" s="157"/>
      <c r="M36" s="158"/>
      <c r="N36" s="156"/>
      <c r="O36" s="157"/>
      <c r="P36" s="158"/>
      <c r="Q36" s="119"/>
      <c r="R36" s="36"/>
      <c r="S36" s="30"/>
    </row>
    <row r="37" spans="2:19" ht="21">
      <c r="B37" s="106"/>
      <c r="C37" s="113"/>
      <c r="D37" s="114"/>
      <c r="E37" s="156"/>
      <c r="F37" s="157"/>
      <c r="G37" s="158"/>
      <c r="H37" s="156"/>
      <c r="I37" s="157"/>
      <c r="J37" s="158"/>
      <c r="K37" s="156"/>
      <c r="L37" s="157"/>
      <c r="M37" s="158"/>
      <c r="N37" s="156"/>
      <c r="O37" s="157"/>
      <c r="P37" s="158"/>
      <c r="Q37" s="119"/>
      <c r="R37" s="36"/>
      <c r="S37" s="30"/>
    </row>
    <row r="38" spans="2:19" ht="21">
      <c r="B38" s="107"/>
      <c r="C38" s="8"/>
      <c r="D38" s="114"/>
      <c r="E38" s="156"/>
      <c r="F38" s="157"/>
      <c r="G38" s="158"/>
      <c r="H38" s="156"/>
      <c r="I38" s="157"/>
      <c r="J38" s="158"/>
      <c r="K38" s="156"/>
      <c r="L38" s="157"/>
      <c r="M38" s="158"/>
      <c r="N38" s="156"/>
      <c r="O38" s="157"/>
      <c r="P38" s="158"/>
      <c r="Q38" s="119"/>
      <c r="R38" s="36"/>
      <c r="S38" s="30"/>
    </row>
    <row r="39" spans="2:19" ht="21">
      <c r="B39" s="7" t="s">
        <v>26</v>
      </c>
      <c r="C39" s="14"/>
      <c r="D39" s="114"/>
      <c r="E39" s="161"/>
      <c r="F39" s="162"/>
      <c r="G39" s="163"/>
      <c r="H39" s="161"/>
      <c r="I39" s="162"/>
      <c r="J39" s="163"/>
      <c r="K39" s="161"/>
      <c r="L39" s="162"/>
      <c r="M39" s="163"/>
      <c r="N39" s="161"/>
      <c r="O39" s="162"/>
      <c r="P39" s="163"/>
      <c r="Q39" s="120"/>
      <c r="R39" s="36"/>
      <c r="S39" s="30"/>
    </row>
    <row r="40" spans="2:19" ht="20.25">
      <c r="B40" s="15">
        <v>70</v>
      </c>
      <c r="C40" s="9"/>
      <c r="D40" s="115"/>
      <c r="E40" s="165" t="s">
        <v>154</v>
      </c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7"/>
      <c r="R40" s="37"/>
      <c r="S40" s="31"/>
    </row>
    <row r="41" spans="2:19" ht="21">
      <c r="B41" s="6">
        <v>10</v>
      </c>
      <c r="C41" s="111"/>
      <c r="D41" s="116" t="s">
        <v>109</v>
      </c>
      <c r="E41" s="147" t="s">
        <v>125</v>
      </c>
      <c r="F41" s="148"/>
      <c r="G41" s="149"/>
      <c r="H41" s="147" t="s">
        <v>132</v>
      </c>
      <c r="I41" s="148"/>
      <c r="J41" s="149"/>
      <c r="K41" s="147" t="s">
        <v>134</v>
      </c>
      <c r="L41" s="148"/>
      <c r="M41" s="149"/>
      <c r="N41" s="147" t="s">
        <v>136</v>
      </c>
      <c r="O41" s="148"/>
      <c r="P41" s="149"/>
      <c r="Q41" s="118"/>
      <c r="R41" s="35" t="s">
        <v>64</v>
      </c>
      <c r="S41" s="34" t="s">
        <v>155</v>
      </c>
    </row>
    <row r="42" spans="2:19" ht="21">
      <c r="B42" s="6" t="s">
        <v>3</v>
      </c>
      <c r="C42" s="112"/>
      <c r="D42" s="177"/>
      <c r="E42" s="153" t="s">
        <v>126</v>
      </c>
      <c r="F42" s="151">
        <v>5</v>
      </c>
      <c r="G42" s="154" t="s">
        <v>79</v>
      </c>
      <c r="H42" s="178" t="s">
        <v>84</v>
      </c>
      <c r="I42" s="151">
        <v>2.5</v>
      </c>
      <c r="J42" s="154" t="s">
        <v>79</v>
      </c>
      <c r="K42" s="153" t="s">
        <v>135</v>
      </c>
      <c r="L42" s="151">
        <v>5</v>
      </c>
      <c r="M42" s="154" t="s">
        <v>79</v>
      </c>
      <c r="N42" s="153" t="s">
        <v>99</v>
      </c>
      <c r="O42" s="151">
        <v>1.5</v>
      </c>
      <c r="P42" s="154" t="s">
        <v>79</v>
      </c>
      <c r="Q42" s="119"/>
      <c r="R42" s="36" t="s">
        <v>65</v>
      </c>
      <c r="S42" s="30" t="s">
        <v>156</v>
      </c>
    </row>
    <row r="43" spans="2:19" ht="21">
      <c r="B43" s="6">
        <v>6</v>
      </c>
      <c r="C43" s="112"/>
      <c r="D43" s="177"/>
      <c r="E43" s="156" t="s">
        <v>129</v>
      </c>
      <c r="F43" s="157">
        <v>1.5</v>
      </c>
      <c r="G43" s="158" t="s">
        <v>79</v>
      </c>
      <c r="H43" s="179" t="s">
        <v>133</v>
      </c>
      <c r="I43" s="157">
        <v>2</v>
      </c>
      <c r="J43" s="158" t="s">
        <v>72</v>
      </c>
      <c r="N43" s="156" t="s">
        <v>137</v>
      </c>
      <c r="O43" s="157">
        <v>0.1</v>
      </c>
      <c r="P43" s="158" t="s">
        <v>79</v>
      </c>
      <c r="Q43" s="119"/>
      <c r="R43" s="36" t="s">
        <v>66</v>
      </c>
      <c r="S43" s="30" t="s">
        <v>152</v>
      </c>
    </row>
    <row r="44" spans="2:19" ht="21">
      <c r="B44" s="6" t="s">
        <v>4</v>
      </c>
      <c r="C44" s="112"/>
      <c r="D44" s="177"/>
      <c r="E44" s="156" t="s">
        <v>97</v>
      </c>
      <c r="F44" s="1"/>
      <c r="G44" s="176"/>
      <c r="H44" s="179" t="s">
        <v>82</v>
      </c>
      <c r="I44" s="157">
        <v>0.5</v>
      </c>
      <c r="J44" s="158" t="s">
        <v>79</v>
      </c>
      <c r="N44" s="156"/>
      <c r="O44" s="157"/>
      <c r="P44" s="158"/>
      <c r="Q44" s="119"/>
      <c r="R44" s="36" t="s">
        <v>67</v>
      </c>
      <c r="S44" s="30" t="s">
        <v>157</v>
      </c>
    </row>
    <row r="45" spans="2:19" ht="21">
      <c r="B45" s="106" t="s">
        <v>124</v>
      </c>
      <c r="C45" s="112"/>
      <c r="D45" s="177"/>
      <c r="E45" s="156" t="s">
        <v>130</v>
      </c>
      <c r="F45" s="157"/>
      <c r="G45" s="158"/>
      <c r="H45" s="179" t="s">
        <v>116</v>
      </c>
      <c r="I45" s="157">
        <v>0.5</v>
      </c>
      <c r="J45" s="158" t="s">
        <v>79</v>
      </c>
      <c r="K45" s="156"/>
      <c r="L45" s="157"/>
      <c r="M45" s="158"/>
      <c r="N45" s="156"/>
      <c r="O45" s="157"/>
      <c r="P45" s="158"/>
      <c r="Q45" s="119"/>
      <c r="R45" s="36"/>
      <c r="S45" s="30"/>
    </row>
    <row r="46" spans="2:19" ht="21">
      <c r="B46" s="106"/>
      <c r="C46" s="113"/>
      <c r="D46" s="177"/>
      <c r="E46" s="156" t="s">
        <v>131</v>
      </c>
      <c r="F46" s="157"/>
      <c r="G46" s="158"/>
      <c r="H46" s="179" t="s">
        <v>81</v>
      </c>
      <c r="I46" s="157">
        <v>0.3</v>
      </c>
      <c r="J46" s="158" t="s">
        <v>79</v>
      </c>
      <c r="K46" s="156"/>
      <c r="L46" s="157"/>
      <c r="M46" s="158"/>
      <c r="N46" s="156"/>
      <c r="O46" s="157"/>
      <c r="P46" s="158"/>
      <c r="Q46" s="119"/>
      <c r="R46" s="36"/>
      <c r="S46" s="30"/>
    </row>
    <row r="47" spans="2:19" ht="21">
      <c r="B47" s="107"/>
      <c r="C47" s="8"/>
      <c r="D47" s="177"/>
      <c r="E47" s="156" t="s">
        <v>96</v>
      </c>
      <c r="F47" s="157"/>
      <c r="G47" s="158"/>
      <c r="H47" s="179"/>
      <c r="I47" s="157"/>
      <c r="J47" s="158"/>
      <c r="K47" s="156"/>
      <c r="L47" s="157"/>
      <c r="M47" s="158"/>
      <c r="N47" s="156"/>
      <c r="O47" s="157"/>
      <c r="P47" s="158"/>
      <c r="Q47" s="119"/>
      <c r="R47" s="36"/>
      <c r="S47" s="30"/>
    </row>
    <row r="48" spans="2:19" ht="21">
      <c r="B48" s="7" t="s">
        <v>26</v>
      </c>
      <c r="C48" s="14"/>
      <c r="D48" s="177"/>
      <c r="E48" s="161" t="s">
        <v>127</v>
      </c>
      <c r="F48" s="162">
        <v>2</v>
      </c>
      <c r="G48" s="163" t="s">
        <v>128</v>
      </c>
      <c r="H48" s="180"/>
      <c r="I48" s="162"/>
      <c r="J48" s="163"/>
      <c r="K48" s="161"/>
      <c r="L48" s="162"/>
      <c r="M48" s="163"/>
      <c r="N48" s="161"/>
      <c r="O48" s="162"/>
      <c r="P48" s="163"/>
      <c r="Q48" s="120"/>
      <c r="R48" s="36"/>
      <c r="S48" s="30"/>
    </row>
    <row r="49" spans="2:19" ht="21" thickBot="1">
      <c r="B49" s="16">
        <v>69</v>
      </c>
      <c r="C49" s="11"/>
      <c r="D49" s="121"/>
      <c r="E49" s="171" t="s">
        <v>158</v>
      </c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3"/>
      <c r="R49" s="38"/>
      <c r="S49" s="32"/>
    </row>
    <row r="50" spans="3:17" ht="21.75" customHeight="1">
      <c r="C50" s="1"/>
      <c r="F50" s="125" t="s">
        <v>59</v>
      </c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</row>
    <row r="51" spans="2:19" ht="16.5">
      <c r="B51" s="1" t="s">
        <v>57</v>
      </c>
      <c r="D51" s="1"/>
      <c r="E51" s="1"/>
      <c r="H51" s="1" t="s">
        <v>55</v>
      </c>
      <c r="N51" s="10" t="s">
        <v>6</v>
      </c>
      <c r="R51" s="124">
        <f ca="1">NOW()</f>
        <v>43003.55992349537</v>
      </c>
      <c r="S51" s="124"/>
    </row>
  </sheetData>
  <sheetProtection/>
  <mergeCells count="53">
    <mergeCell ref="Q41:Q48"/>
    <mergeCell ref="H32:J32"/>
    <mergeCell ref="K32:M32"/>
    <mergeCell ref="Q32:Q39"/>
    <mergeCell ref="K41:M41"/>
    <mergeCell ref="E12:Q12"/>
    <mergeCell ref="R51:S51"/>
    <mergeCell ref="E40:Q40"/>
    <mergeCell ref="H23:J23"/>
    <mergeCell ref="E31:Q31"/>
    <mergeCell ref="F50:Q50"/>
    <mergeCell ref="E41:G41"/>
    <mergeCell ref="E49:Q49"/>
    <mergeCell ref="N41:P41"/>
    <mergeCell ref="N32:P32"/>
    <mergeCell ref="H13:J13"/>
    <mergeCell ref="K13:M13"/>
    <mergeCell ref="N13:P13"/>
    <mergeCell ref="E22:Q22"/>
    <mergeCell ref="K3:M3"/>
    <mergeCell ref="E13:G13"/>
    <mergeCell ref="N3:P3"/>
    <mergeCell ref="K4:M4"/>
    <mergeCell ref="N4:P4"/>
    <mergeCell ref="H4:J4"/>
    <mergeCell ref="B45:B47"/>
    <mergeCell ref="B27:B29"/>
    <mergeCell ref="B36:B38"/>
    <mergeCell ref="C41:C46"/>
    <mergeCell ref="D41:D49"/>
    <mergeCell ref="D23:D31"/>
    <mergeCell ref="D32:D40"/>
    <mergeCell ref="C32:C37"/>
    <mergeCell ref="B1:S1"/>
    <mergeCell ref="Q13:Q21"/>
    <mergeCell ref="Q4:Q11"/>
    <mergeCell ref="Q23:Q30"/>
    <mergeCell ref="K23:M23"/>
    <mergeCell ref="N23:P23"/>
    <mergeCell ref="C4:C9"/>
    <mergeCell ref="C13:C18"/>
    <mergeCell ref="B8:B10"/>
    <mergeCell ref="R3:S3"/>
    <mergeCell ref="B17:B20"/>
    <mergeCell ref="E3:G3"/>
    <mergeCell ref="H3:J3"/>
    <mergeCell ref="E32:G32"/>
    <mergeCell ref="H41:J41"/>
    <mergeCell ref="C23:C28"/>
    <mergeCell ref="D4:D12"/>
    <mergeCell ref="D13:D22"/>
    <mergeCell ref="E23:G23"/>
    <mergeCell ref="E4:G4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B1">
      <selection activeCell="B1" sqref="B1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134" t="str">
        <f>SUBSTITUTE('三菜'!B1,"食譜設計","意見調查表")</f>
        <v>0059 彰化縣芬園鄉文德國民小學 106學年度第1學期第6週菜單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2:14" ht="16.5">
      <c r="B3" s="135" t="s">
        <v>17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2:14" ht="16.5">
      <c r="B4" s="136" t="s">
        <v>0</v>
      </c>
      <c r="C4" s="136" t="s">
        <v>1</v>
      </c>
      <c r="D4" s="136" t="s">
        <v>9</v>
      </c>
      <c r="E4" s="137" t="s">
        <v>18</v>
      </c>
      <c r="F4" s="137"/>
      <c r="G4" s="137"/>
      <c r="H4" s="137" t="s">
        <v>10</v>
      </c>
      <c r="I4" s="137"/>
      <c r="J4" s="137"/>
      <c r="K4" s="137" t="s">
        <v>19</v>
      </c>
      <c r="L4" s="137"/>
      <c r="M4" s="137"/>
      <c r="N4" s="138" t="s">
        <v>20</v>
      </c>
    </row>
    <row r="5" spans="2:14" ht="16.5">
      <c r="B5" s="136"/>
      <c r="C5" s="136"/>
      <c r="D5" s="136"/>
      <c r="E5" s="19" t="s">
        <v>11</v>
      </c>
      <c r="F5" s="19" t="s">
        <v>12</v>
      </c>
      <c r="G5" s="19" t="s">
        <v>13</v>
      </c>
      <c r="H5" s="19" t="s">
        <v>14</v>
      </c>
      <c r="I5" s="19" t="s">
        <v>15</v>
      </c>
      <c r="J5" s="19" t="s">
        <v>16</v>
      </c>
      <c r="K5" s="19" t="s">
        <v>11</v>
      </c>
      <c r="L5" s="19" t="s">
        <v>12</v>
      </c>
      <c r="M5" s="19" t="s">
        <v>13</v>
      </c>
      <c r="N5" s="139"/>
    </row>
    <row r="6" spans="2:14" ht="16.5">
      <c r="B6" s="20">
        <f>IF('三菜'!B4&lt;&gt;"",'三菜'!B4,"")</f>
        <v>10</v>
      </c>
      <c r="C6" s="126" t="str">
        <f>RIGHT(IF('三菜'!B8&lt;&gt;"",'三菜'!B8,""),1)</f>
        <v>一</v>
      </c>
      <c r="D6" s="21" t="str">
        <f>IF('三菜'!D4&gt;"",'三菜'!D4,"")</f>
        <v>白米飯-五穀米先送0.5公斤</v>
      </c>
      <c r="E6" s="21"/>
      <c r="F6" s="21"/>
      <c r="G6" s="21"/>
      <c r="H6" s="21"/>
      <c r="I6" s="21"/>
      <c r="J6" s="21"/>
      <c r="K6" s="21"/>
      <c r="L6" s="21"/>
      <c r="M6" s="21"/>
      <c r="N6" s="129"/>
    </row>
    <row r="7" spans="2:14" ht="16.5">
      <c r="B7" s="22" t="s">
        <v>3</v>
      </c>
      <c r="C7" s="127"/>
      <c r="D7" s="21" t="str">
        <f>IF('三菜'!E4&gt;"",'三菜'!E4,"")</f>
        <v>醬燒雞排</v>
      </c>
      <c r="E7" s="21"/>
      <c r="F7" s="21"/>
      <c r="G7" s="21"/>
      <c r="H7" s="21"/>
      <c r="I7" s="21"/>
      <c r="J7" s="21"/>
      <c r="K7" s="21"/>
      <c r="L7" s="21"/>
      <c r="M7" s="21"/>
      <c r="N7" s="130"/>
    </row>
    <row r="8" spans="2:14" ht="16.5">
      <c r="B8" s="22">
        <f>IF('三菜'!B6&lt;&gt;"",'三菜'!B6,"")</f>
        <v>2</v>
      </c>
      <c r="C8" s="127"/>
      <c r="D8" s="21" t="str">
        <f>IF('三菜'!H4&gt;"",'三菜'!H4,"")</f>
        <v>木須肉絲(炒)</v>
      </c>
      <c r="E8" s="21"/>
      <c r="F8" s="21"/>
      <c r="G8" s="21"/>
      <c r="H8" s="21"/>
      <c r="I8" s="21"/>
      <c r="J8" s="21"/>
      <c r="K8" s="21"/>
      <c r="L8" s="21"/>
      <c r="M8" s="21"/>
      <c r="N8" s="130"/>
    </row>
    <row r="9" spans="2:14" ht="16.5">
      <c r="B9" s="22" t="s">
        <v>4</v>
      </c>
      <c r="C9" s="127"/>
      <c r="D9" s="21" t="str">
        <f>IF('三菜'!K4&gt;"",'三菜'!K4,"")</f>
        <v>炒高麗菜</v>
      </c>
      <c r="E9" s="21"/>
      <c r="F9" s="21"/>
      <c r="G9" s="21"/>
      <c r="H9" s="21"/>
      <c r="I9" s="21"/>
      <c r="J9" s="21"/>
      <c r="K9" s="21"/>
      <c r="L9" s="21"/>
      <c r="M9" s="21"/>
      <c r="N9" s="130"/>
    </row>
    <row r="10" spans="2:14" ht="16.5">
      <c r="B10" s="23"/>
      <c r="C10" s="127"/>
      <c r="D10" s="21" t="str">
        <f>IF('三菜'!N4&gt;"",'三菜'!N4,"")</f>
        <v>消暑綠豆湯</v>
      </c>
      <c r="E10" s="21"/>
      <c r="F10" s="21"/>
      <c r="G10" s="21"/>
      <c r="H10" s="21"/>
      <c r="I10" s="21"/>
      <c r="J10" s="21"/>
      <c r="K10" s="21"/>
      <c r="L10" s="21"/>
      <c r="M10" s="21"/>
      <c r="N10" s="130"/>
    </row>
    <row r="11" spans="2:14" ht="17.25" thickBot="1">
      <c r="B11" s="24"/>
      <c r="C11" s="128"/>
      <c r="D11" s="21">
        <f>IF('三菜'!Q4&gt;"",'三菜'!Q4,"")</f>
      </c>
      <c r="E11" s="25"/>
      <c r="F11" s="25"/>
      <c r="G11" s="25"/>
      <c r="H11" s="25"/>
      <c r="I11" s="25"/>
      <c r="J11" s="25"/>
      <c r="K11" s="25"/>
      <c r="L11" s="25"/>
      <c r="M11" s="25"/>
      <c r="N11" s="131"/>
    </row>
    <row r="12" spans="2:14" ht="16.5" customHeight="1">
      <c r="B12" s="26">
        <f>IF('三菜'!B13&lt;&gt;"",'三菜'!B13,"")</f>
        <v>10</v>
      </c>
      <c r="C12" s="132" t="str">
        <f>RIGHT(IF('三菜'!B17&lt;&gt;"",'三菜'!B17,""),1)</f>
        <v>二</v>
      </c>
      <c r="D12" s="27" t="str">
        <f>IF('三菜'!D13&gt;"",'三菜'!D13,"")</f>
        <v>五穀飯</v>
      </c>
      <c r="E12" s="28"/>
      <c r="F12" s="28"/>
      <c r="G12" s="28"/>
      <c r="H12" s="28"/>
      <c r="I12" s="28"/>
      <c r="J12" s="28"/>
      <c r="K12" s="28"/>
      <c r="L12" s="28"/>
      <c r="M12" s="28"/>
      <c r="N12" s="133"/>
    </row>
    <row r="13" spans="2:14" ht="16.5">
      <c r="B13" s="22" t="s">
        <v>3</v>
      </c>
      <c r="C13" s="127"/>
      <c r="D13" s="21" t="str">
        <f>IF('三菜'!E13&gt;"",'三菜'!E13,"")</f>
        <v>蒙古烤肉</v>
      </c>
      <c r="E13" s="21"/>
      <c r="F13" s="21"/>
      <c r="G13" s="21"/>
      <c r="H13" s="21"/>
      <c r="I13" s="21"/>
      <c r="J13" s="21"/>
      <c r="K13" s="21"/>
      <c r="L13" s="21"/>
      <c r="M13" s="21"/>
      <c r="N13" s="130"/>
    </row>
    <row r="14" spans="2:14" ht="16.5">
      <c r="B14" s="22">
        <f>IF('三菜'!B15&lt;&gt;"",'三菜'!B15,"")</f>
        <v>3</v>
      </c>
      <c r="C14" s="127"/>
      <c r="D14" s="21" t="str">
        <f>IF('三菜'!H13&gt;"",'三菜'!H13,"")</f>
        <v>台式蒸蛋</v>
      </c>
      <c r="E14" s="21"/>
      <c r="F14" s="21"/>
      <c r="G14" s="21"/>
      <c r="H14" s="21"/>
      <c r="I14" s="21"/>
      <c r="J14" s="21"/>
      <c r="K14" s="21"/>
      <c r="L14" s="21"/>
      <c r="M14" s="21"/>
      <c r="N14" s="130"/>
    </row>
    <row r="15" spans="2:14" ht="16.5">
      <c r="B15" s="22" t="s">
        <v>4</v>
      </c>
      <c r="C15" s="127"/>
      <c r="D15" s="21" t="str">
        <f>IF('三菜'!K13&gt;"",'三菜'!K13,"")</f>
        <v>炒油菜</v>
      </c>
      <c r="E15" s="21"/>
      <c r="F15" s="21"/>
      <c r="G15" s="21"/>
      <c r="H15" s="21"/>
      <c r="I15" s="21"/>
      <c r="J15" s="21"/>
      <c r="K15" s="21"/>
      <c r="L15" s="21"/>
      <c r="M15" s="21"/>
      <c r="N15" s="130"/>
    </row>
    <row r="16" spans="2:14" ht="16.5">
      <c r="B16" s="23"/>
      <c r="C16" s="127"/>
      <c r="D16" s="21" t="str">
        <f>IF('三菜'!N13&gt;"",'三菜'!N13,"")</f>
        <v>竹筍大骨湯</v>
      </c>
      <c r="E16" s="21"/>
      <c r="F16" s="21"/>
      <c r="G16" s="21"/>
      <c r="H16" s="21"/>
      <c r="I16" s="21"/>
      <c r="J16" s="21"/>
      <c r="K16" s="21"/>
      <c r="L16" s="21"/>
      <c r="M16" s="21"/>
      <c r="N16" s="130"/>
    </row>
    <row r="17" spans="2:14" ht="17.25" thickBot="1">
      <c r="B17" s="24"/>
      <c r="C17" s="128"/>
      <c r="D17" s="25">
        <f>IF('三菜'!Q13&gt;"",'三菜'!Q13,"")</f>
      </c>
      <c r="E17" s="25"/>
      <c r="F17" s="25"/>
      <c r="G17" s="25"/>
      <c r="H17" s="25"/>
      <c r="I17" s="25"/>
      <c r="J17" s="25"/>
      <c r="K17" s="25"/>
      <c r="L17" s="25"/>
      <c r="M17" s="25"/>
      <c r="N17" s="131"/>
    </row>
    <row r="18" spans="2:14" ht="16.5">
      <c r="B18" s="22">
        <f>IF('三菜'!B23&lt;&gt;"",'三菜'!B23,"")</f>
        <v>10</v>
      </c>
      <c r="C18" s="132" t="str">
        <f>RIGHT(IF('三菜'!B27&lt;&gt;"",'三菜'!B27,""),1)</f>
        <v>三</v>
      </c>
      <c r="D18" s="27" t="str">
        <f>IF('三菜'!D23&gt;"",'三菜'!D23,"")</f>
        <v>中秋連假~</v>
      </c>
      <c r="E18" s="27"/>
      <c r="F18" s="27"/>
      <c r="G18" s="27"/>
      <c r="H18" s="27"/>
      <c r="I18" s="27"/>
      <c r="J18" s="27"/>
      <c r="K18" s="27"/>
      <c r="L18" s="27"/>
      <c r="M18" s="27"/>
      <c r="N18" s="130"/>
    </row>
    <row r="19" spans="2:14" ht="16.5">
      <c r="B19" s="22" t="s">
        <v>3</v>
      </c>
      <c r="C19" s="127"/>
      <c r="D19" s="21">
        <f>IF('三菜'!E23&gt;"",'三菜'!E23,"")</f>
      </c>
      <c r="E19" s="21"/>
      <c r="F19" s="21"/>
      <c r="G19" s="21"/>
      <c r="H19" s="21"/>
      <c r="I19" s="21"/>
      <c r="J19" s="21"/>
      <c r="K19" s="21"/>
      <c r="L19" s="21"/>
      <c r="M19" s="21"/>
      <c r="N19" s="130"/>
    </row>
    <row r="20" spans="2:14" ht="16.5">
      <c r="B20" s="22">
        <f>IF('三菜'!B25&lt;&gt;"",'三菜'!B25,"")</f>
        <v>4</v>
      </c>
      <c r="C20" s="127"/>
      <c r="D20" s="21">
        <f>IF('三菜'!H23&gt;"",'三菜'!H23,"")</f>
      </c>
      <c r="E20" s="21"/>
      <c r="F20" s="21"/>
      <c r="G20" s="21"/>
      <c r="H20" s="21"/>
      <c r="I20" s="21"/>
      <c r="J20" s="21"/>
      <c r="K20" s="21"/>
      <c r="L20" s="21"/>
      <c r="M20" s="21"/>
      <c r="N20" s="130"/>
    </row>
    <row r="21" spans="2:14" ht="16.5">
      <c r="B21" s="22" t="s">
        <v>4</v>
      </c>
      <c r="C21" s="127"/>
      <c r="D21" s="21">
        <f>IF('三菜'!K23&gt;"",'三菜'!K23,"")</f>
      </c>
      <c r="E21" s="21"/>
      <c r="F21" s="21"/>
      <c r="G21" s="21"/>
      <c r="H21" s="21"/>
      <c r="I21" s="21"/>
      <c r="J21" s="21"/>
      <c r="K21" s="21"/>
      <c r="L21" s="21"/>
      <c r="M21" s="21"/>
      <c r="N21" s="130"/>
    </row>
    <row r="22" spans="2:14" ht="16.5">
      <c r="B22" s="23"/>
      <c r="C22" s="127"/>
      <c r="D22" s="21">
        <f>IF('三菜'!N23&gt;"",'三菜'!N23,"")</f>
      </c>
      <c r="E22" s="21"/>
      <c r="F22" s="21"/>
      <c r="G22" s="21"/>
      <c r="H22" s="21"/>
      <c r="I22" s="21"/>
      <c r="J22" s="21"/>
      <c r="K22" s="21"/>
      <c r="L22" s="21"/>
      <c r="M22" s="21"/>
      <c r="N22" s="130"/>
    </row>
    <row r="23" spans="2:14" ht="17.25" thickBot="1">
      <c r="B23" s="23"/>
      <c r="C23" s="128"/>
      <c r="D23" s="25">
        <f>IF('三菜'!Q23&gt;"",'三菜'!Q23,"")</f>
      </c>
      <c r="E23" s="29"/>
      <c r="F23" s="29"/>
      <c r="G23" s="29"/>
      <c r="H23" s="29"/>
      <c r="I23" s="29"/>
      <c r="J23" s="29"/>
      <c r="K23" s="29"/>
      <c r="L23" s="29"/>
      <c r="M23" s="29"/>
      <c r="N23" s="130"/>
    </row>
    <row r="24" spans="2:14" ht="16.5">
      <c r="B24" s="26">
        <f>IF('三菜'!B32&lt;&gt;"",'三菜'!B32,"")</f>
        <v>10</v>
      </c>
      <c r="C24" s="132" t="str">
        <f>RIGHT(IF('三菜'!B36&lt;&gt;"",'三菜'!B36,""),1)</f>
        <v>四</v>
      </c>
      <c r="D24" s="27" t="str">
        <f>IF('三菜'!D32&gt;"",'三菜'!D32,"")</f>
        <v>白米飯</v>
      </c>
      <c r="E24" s="28"/>
      <c r="F24" s="28"/>
      <c r="G24" s="28"/>
      <c r="H24" s="28"/>
      <c r="I24" s="28"/>
      <c r="J24" s="28"/>
      <c r="K24" s="28"/>
      <c r="L24" s="28"/>
      <c r="M24" s="28"/>
      <c r="N24" s="133"/>
    </row>
    <row r="25" spans="2:14" ht="16.5">
      <c r="B25" s="22" t="s">
        <v>3</v>
      </c>
      <c r="C25" s="127"/>
      <c r="D25" s="21" t="str">
        <f>IF('三菜'!E32&gt;"",'三菜'!E32,"")</f>
        <v>香酥魚丁(炸)</v>
      </c>
      <c r="E25" s="21"/>
      <c r="F25" s="21"/>
      <c r="G25" s="21"/>
      <c r="H25" s="21"/>
      <c r="I25" s="21"/>
      <c r="J25" s="21"/>
      <c r="K25" s="21"/>
      <c r="L25" s="21"/>
      <c r="M25" s="21"/>
      <c r="N25" s="130"/>
    </row>
    <row r="26" spans="2:14" ht="16.5">
      <c r="B26" s="22">
        <f>IF('三菜'!B34&lt;&gt;"",'三菜'!B34,"")</f>
        <v>5</v>
      </c>
      <c r="C26" s="127"/>
      <c r="D26" s="21" t="str">
        <f>IF('三菜'!H32&gt;"",'三菜'!H32,"")</f>
        <v>麻婆豆腐</v>
      </c>
      <c r="E26" s="21"/>
      <c r="F26" s="21"/>
      <c r="G26" s="21"/>
      <c r="H26" s="21"/>
      <c r="I26" s="21"/>
      <c r="J26" s="21"/>
      <c r="K26" s="21"/>
      <c r="L26" s="21"/>
      <c r="M26" s="21"/>
      <c r="N26" s="130"/>
    </row>
    <row r="27" spans="2:14" ht="16.5">
      <c r="B27" s="22" t="s">
        <v>4</v>
      </c>
      <c r="C27" s="127"/>
      <c r="D27" s="21" t="str">
        <f>IF('三菜'!K32&gt;"",'三菜'!K32,"")</f>
        <v>炒青江菜</v>
      </c>
      <c r="E27" s="21"/>
      <c r="F27" s="21"/>
      <c r="G27" s="21"/>
      <c r="H27" s="21"/>
      <c r="I27" s="21"/>
      <c r="J27" s="21"/>
      <c r="K27" s="21"/>
      <c r="L27" s="21"/>
      <c r="M27" s="21"/>
      <c r="N27" s="130"/>
    </row>
    <row r="28" spans="2:14" ht="16.5">
      <c r="B28" s="23"/>
      <c r="C28" s="127"/>
      <c r="D28" s="21" t="str">
        <f>IF('三菜'!N32&gt;"",'三菜'!N32,"")</f>
        <v>冬瓜大骨湯</v>
      </c>
      <c r="E28" s="21"/>
      <c r="F28" s="21"/>
      <c r="G28" s="21"/>
      <c r="H28" s="21"/>
      <c r="I28" s="21"/>
      <c r="J28" s="21"/>
      <c r="K28" s="21"/>
      <c r="L28" s="21"/>
      <c r="M28" s="21"/>
      <c r="N28" s="130"/>
    </row>
    <row r="29" spans="2:14" ht="17.25" thickBot="1">
      <c r="B29" s="24"/>
      <c r="C29" s="128"/>
      <c r="D29" s="25">
        <f>IF('三菜'!Q32&gt;"",'三菜'!Q32,"")</f>
      </c>
      <c r="E29" s="25"/>
      <c r="F29" s="25"/>
      <c r="G29" s="25"/>
      <c r="H29" s="25"/>
      <c r="I29" s="25"/>
      <c r="J29" s="25"/>
      <c r="K29" s="25"/>
      <c r="L29" s="25"/>
      <c r="M29" s="25"/>
      <c r="N29" s="131"/>
    </row>
    <row r="30" spans="2:14" ht="16.5">
      <c r="B30" s="26">
        <f>IF('三菜'!B41&lt;&gt;"",'三菜'!B41,"")</f>
        <v>10</v>
      </c>
      <c r="C30" s="132" t="str">
        <f>RIGHT(IF('三菜'!B45&lt;&gt;"",'三菜'!B45,""),1)</f>
        <v>五</v>
      </c>
      <c r="D30" s="27" t="str">
        <f>IF('三菜'!D41&gt;"",'三菜'!D41,"")</f>
        <v>白米飯</v>
      </c>
      <c r="E30" s="28"/>
      <c r="F30" s="28"/>
      <c r="G30" s="28"/>
      <c r="H30" s="28"/>
      <c r="I30" s="28"/>
      <c r="J30" s="28"/>
      <c r="K30" s="28"/>
      <c r="L30" s="28"/>
      <c r="M30" s="28"/>
      <c r="N30" s="133"/>
    </row>
    <row r="31" spans="2:14" ht="16.5">
      <c r="B31" s="22" t="s">
        <v>3</v>
      </c>
      <c r="C31" s="127"/>
      <c r="D31" s="21" t="str">
        <f>IF('三菜'!E41&gt;"",'三菜'!E41,"")</f>
        <v>杏鮑菇燒雞*</v>
      </c>
      <c r="E31" s="21"/>
      <c r="F31" s="21"/>
      <c r="G31" s="21"/>
      <c r="H31" s="21"/>
      <c r="I31" s="21"/>
      <c r="J31" s="21"/>
      <c r="K31" s="21"/>
      <c r="L31" s="21"/>
      <c r="M31" s="21"/>
      <c r="N31" s="130"/>
    </row>
    <row r="32" spans="2:14" ht="16.5">
      <c r="B32" s="22">
        <f>IF('三菜'!B43&lt;&gt;"",'三菜'!B43,"")</f>
        <v>6</v>
      </c>
      <c r="C32" s="127"/>
      <c r="D32" s="21" t="str">
        <f>IF('三菜'!H41&gt;"",'三菜'!H41,"")</f>
        <v>螞蟻上樹</v>
      </c>
      <c r="E32" s="21"/>
      <c r="F32" s="21"/>
      <c r="G32" s="21"/>
      <c r="H32" s="21"/>
      <c r="I32" s="21"/>
      <c r="J32" s="21"/>
      <c r="K32" s="21"/>
      <c r="L32" s="21"/>
      <c r="M32" s="21"/>
      <c r="N32" s="130"/>
    </row>
    <row r="33" spans="2:14" ht="16.5">
      <c r="B33" s="22" t="s">
        <v>4</v>
      </c>
      <c r="C33" s="127"/>
      <c r="D33" s="21" t="str">
        <f>IF('三菜'!K41&gt;"",'三菜'!K41,"")</f>
        <v>炒蚵白菜</v>
      </c>
      <c r="E33" s="21"/>
      <c r="F33" s="21"/>
      <c r="G33" s="21"/>
      <c r="H33" s="21"/>
      <c r="I33" s="21"/>
      <c r="J33" s="21"/>
      <c r="K33" s="21"/>
      <c r="L33" s="21"/>
      <c r="M33" s="21"/>
      <c r="N33" s="130"/>
    </row>
    <row r="34" spans="2:14" ht="16.5">
      <c r="B34" s="23"/>
      <c r="C34" s="127"/>
      <c r="D34" s="21" t="str">
        <f>IF('三菜'!N41&gt;"",'三菜'!N41,"")</f>
        <v>海芽蛋花湯</v>
      </c>
      <c r="E34" s="21"/>
      <c r="F34" s="21"/>
      <c r="G34" s="21"/>
      <c r="H34" s="21"/>
      <c r="I34" s="21"/>
      <c r="J34" s="21"/>
      <c r="K34" s="21"/>
      <c r="L34" s="21"/>
      <c r="M34" s="21"/>
      <c r="N34" s="130"/>
    </row>
    <row r="35" spans="2:14" ht="17.25" thickBot="1">
      <c r="B35" s="24"/>
      <c r="C35" s="128"/>
      <c r="D35" s="25">
        <f>IF('三菜'!Q41&gt;"",'三菜'!Q41,"")</f>
      </c>
      <c r="E35" s="25"/>
      <c r="F35" s="25"/>
      <c r="G35" s="25"/>
      <c r="H35" s="25"/>
      <c r="I35" s="25"/>
      <c r="J35" s="25"/>
      <c r="K35" s="25"/>
      <c r="L35" s="25"/>
      <c r="M35" s="25"/>
      <c r="N35" s="131"/>
    </row>
    <row r="37" ht="16.5">
      <c r="B37" t="s">
        <v>7</v>
      </c>
    </row>
    <row r="38" ht="16.5">
      <c r="B38" t="s">
        <v>8</v>
      </c>
    </row>
  </sheetData>
  <sheetProtection/>
  <mergeCells count="19">
    <mergeCell ref="B2:N2"/>
    <mergeCell ref="B3:N3"/>
    <mergeCell ref="B4:B5"/>
    <mergeCell ref="C4:C5"/>
    <mergeCell ref="D4:D5"/>
    <mergeCell ref="E4:G4"/>
    <mergeCell ref="H4:J4"/>
    <mergeCell ref="K4:M4"/>
    <mergeCell ref="N4:N5"/>
    <mergeCell ref="C6:C11"/>
    <mergeCell ref="N6:N11"/>
    <mergeCell ref="C12:C17"/>
    <mergeCell ref="C30:C35"/>
    <mergeCell ref="N30:N35"/>
    <mergeCell ref="C18:C23"/>
    <mergeCell ref="N18:N23"/>
    <mergeCell ref="C24:C29"/>
    <mergeCell ref="N24:N29"/>
    <mergeCell ref="N12:N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3"/>
  <sheetViews>
    <sheetView showZeros="0" zoomScale="70" zoomScaleNormal="70" zoomScalePageLayoutView="0" workbookViewId="0" topLeftCell="A1">
      <selection activeCell="K12" sqref="K12"/>
    </sheetView>
  </sheetViews>
  <sheetFormatPr defaultColWidth="9.00390625" defaultRowHeight="16.5"/>
  <cols>
    <col min="2" max="2" width="18.50390625" style="0" customWidth="1"/>
    <col min="3" max="3" width="5.625" style="0" customWidth="1"/>
    <col min="4" max="4" width="10.625" style="0" customWidth="1"/>
    <col min="5" max="5" width="18.50390625" style="0" customWidth="1"/>
    <col min="6" max="6" width="5.625" style="0" customWidth="1"/>
    <col min="7" max="7" width="10.625" style="0" customWidth="1"/>
    <col min="8" max="8" width="18.50390625" style="0" customWidth="1"/>
    <col min="9" max="9" width="5.625" style="0" customWidth="1"/>
    <col min="10" max="10" width="10.625" style="0" customWidth="1"/>
    <col min="11" max="11" width="18.50390625" style="0" customWidth="1"/>
    <col min="12" max="12" width="5.625" style="0" customWidth="1"/>
    <col min="13" max="13" width="10.625" style="0" customWidth="1"/>
    <col min="14" max="14" width="18.50390625" style="0" customWidth="1"/>
    <col min="15" max="15" width="5.625" style="0" customWidth="1"/>
    <col min="16" max="16" width="10.625" style="0" customWidth="1"/>
    <col min="18" max="18" width="12.00390625" style="0" bestFit="1" customWidth="1"/>
    <col min="19" max="19" width="14.625" style="0" bestFit="1" customWidth="1"/>
    <col min="20" max="20" width="8.875" style="0" customWidth="1"/>
  </cols>
  <sheetData>
    <row r="1" spans="1:20" ht="32.25">
      <c r="A1" s="145" t="str">
        <f>'三菜'!B1</f>
        <v>0059 彰化縣芬園鄉文德國民小學 106學年度第1學期第6週菜單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1:20" ht="26.25" thickBot="1">
      <c r="A2" s="99" t="s">
        <v>38</v>
      </c>
      <c r="B2" s="100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7"/>
      <c r="O2" s="58"/>
      <c r="P2" s="58"/>
      <c r="Q2" s="59"/>
      <c r="R2" s="60"/>
      <c r="S2" s="61"/>
      <c r="T2" s="62"/>
    </row>
    <row r="3" spans="1:20" ht="27.75" customHeight="1">
      <c r="A3" s="53" t="s">
        <v>39</v>
      </c>
      <c r="B3" s="63" t="s">
        <v>37</v>
      </c>
      <c r="C3" s="64" t="s">
        <v>40</v>
      </c>
      <c r="D3" s="104"/>
      <c r="E3" s="63" t="s">
        <v>21</v>
      </c>
      <c r="F3" s="64" t="s">
        <v>40</v>
      </c>
      <c r="G3" s="104"/>
      <c r="H3" s="63" t="s">
        <v>22</v>
      </c>
      <c r="I3" s="64" t="s">
        <v>40</v>
      </c>
      <c r="J3" s="104"/>
      <c r="K3" s="63" t="s">
        <v>56</v>
      </c>
      <c r="L3" s="64" t="s">
        <v>40</v>
      </c>
      <c r="M3" s="104"/>
      <c r="N3" s="65" t="s">
        <v>23</v>
      </c>
      <c r="O3" s="64" t="s">
        <v>40</v>
      </c>
      <c r="P3" s="105"/>
      <c r="Q3" s="53" t="s">
        <v>24</v>
      </c>
      <c r="R3" s="66" t="s">
        <v>25</v>
      </c>
      <c r="S3" s="67" t="s">
        <v>33</v>
      </c>
      <c r="T3" s="68" t="s">
        <v>34</v>
      </c>
    </row>
    <row r="4" spans="1:20" ht="27.75" customHeight="1">
      <c r="A4" s="69">
        <f>'三菜'!B4</f>
        <v>10</v>
      </c>
      <c r="B4" s="70" t="str">
        <f>'三菜'!D4</f>
        <v>白米飯-五穀米先送0.5公斤</v>
      </c>
      <c r="C4" s="70" t="s">
        <v>54</v>
      </c>
      <c r="D4" s="70" t="s">
        <v>42</v>
      </c>
      <c r="E4" s="70" t="e">
        <f>MID('三菜'!E4,1,FIND("(",'三菜'!E4,1)-1)</f>
        <v>#VALUE!</v>
      </c>
      <c r="F4" s="70" t="e">
        <f>MID('三菜'!E4,FIND(")",'三菜'!E4,1)-1,1)</f>
        <v>#VALUE!</v>
      </c>
      <c r="G4" s="70" t="s">
        <v>42</v>
      </c>
      <c r="H4" s="70" t="str">
        <f>MID('三菜'!H4,1,FIND("(",'三菜'!H4,1)-1)</f>
        <v>木須肉絲</v>
      </c>
      <c r="I4" s="70" t="str">
        <f>MID('三菜'!H4,FIND(")",'三菜'!H4,1)-1,1)</f>
        <v>炒</v>
      </c>
      <c r="J4" s="70" t="s">
        <v>42</v>
      </c>
      <c r="K4" s="70" t="e">
        <f>MID('三菜'!K4,1,FIND("(",'三菜'!K4,1)-1)</f>
        <v>#VALUE!</v>
      </c>
      <c r="L4" s="70" t="e">
        <f>MID('三菜'!K4,FIND(")",'三菜'!K4,1)-1,1)</f>
        <v>#VALUE!</v>
      </c>
      <c r="M4" s="70" t="s">
        <v>42</v>
      </c>
      <c r="N4" s="70" t="e">
        <f>MID('三菜'!N4,1,FIND("(",'三菜'!N4,1)-1)</f>
        <v>#VALUE!</v>
      </c>
      <c r="O4" s="70" t="e">
        <f>MID('三菜'!N4,FIND(")",'三菜'!N4,1)-1,1)</f>
        <v>#VALUE!</v>
      </c>
      <c r="P4" s="70" t="s">
        <v>42</v>
      </c>
      <c r="Q4" s="142">
        <f>'三菜'!Q4</f>
        <v>0</v>
      </c>
      <c r="R4" s="71" t="s">
        <v>43</v>
      </c>
      <c r="S4" s="72" t="s">
        <v>27</v>
      </c>
      <c r="T4" s="101" t="str">
        <f>MID('三菜'!$E$12,FIND("全",'三菜'!$E$12,1)+6,3)</f>
        <v>4.8</v>
      </c>
    </row>
    <row r="5" spans="1:20" ht="27.75" customHeight="1">
      <c r="A5" s="73" t="s">
        <v>35</v>
      </c>
      <c r="B5" s="55"/>
      <c r="C5" s="55"/>
      <c r="D5" s="51"/>
      <c r="E5" s="54" t="str">
        <f>'三菜'!E5</f>
        <v>雞排(6)-pc</v>
      </c>
      <c r="F5" s="55"/>
      <c r="G5" s="52">
        <f>'三菜'!F5</f>
        <v>69</v>
      </c>
      <c r="H5" s="54" t="str">
        <f>'三菜'!H5</f>
        <v>豆薯</v>
      </c>
      <c r="I5" s="54"/>
      <c r="J5" s="52">
        <f>'三菜'!I5</f>
        <v>3</v>
      </c>
      <c r="K5" s="55" t="str">
        <f>'三菜'!K5</f>
        <v>高麗菜</v>
      </c>
      <c r="L5" s="54"/>
      <c r="M5" s="52">
        <f>'三菜'!L5</f>
        <v>5</v>
      </c>
      <c r="N5" s="55" t="str">
        <f>'三菜'!N5</f>
        <v>二砂(1斤/包)</v>
      </c>
      <c r="O5" s="54"/>
      <c r="P5" s="52">
        <f>'三菜'!O5</f>
        <v>2</v>
      </c>
      <c r="Q5" s="143"/>
      <c r="R5" s="74" t="str">
        <f>'三菜'!S5</f>
        <v>92.8 g</v>
      </c>
      <c r="S5" s="75" t="s">
        <v>28</v>
      </c>
      <c r="T5" s="102" t="str">
        <f>MID('三菜'!$E$12,FIND("豆",'三菜'!$E$12,1)+6,3)</f>
        <v>2.3</v>
      </c>
    </row>
    <row r="6" spans="1:20" ht="27.75" customHeight="1">
      <c r="A6" s="73">
        <f>'三菜'!B6</f>
        <v>2</v>
      </c>
      <c r="B6" s="55"/>
      <c r="C6" s="55"/>
      <c r="D6" s="51"/>
      <c r="E6" s="54" t="str">
        <f>'三菜'!E6</f>
        <v>雞排(6)-pc備品</v>
      </c>
      <c r="F6" s="55"/>
      <c r="G6" s="52">
        <f>'三菜'!F6</f>
        <v>5</v>
      </c>
      <c r="H6" s="54" t="str">
        <f>'三菜'!H6</f>
        <v>溫體肉絲</v>
      </c>
      <c r="I6" s="54"/>
      <c r="J6" s="52">
        <f>'三菜'!I6</f>
        <v>1</v>
      </c>
      <c r="K6" s="55" t="str">
        <f>'三菜'!K6</f>
        <v>紅蘿蔔</v>
      </c>
      <c r="L6" s="54"/>
      <c r="M6" s="52">
        <f>'三菜'!L6</f>
        <v>0.3</v>
      </c>
      <c r="N6" s="55" t="str">
        <f>'三菜'!N6</f>
        <v>綠豆</v>
      </c>
      <c r="O6" s="54"/>
      <c r="P6" s="52">
        <f>'三菜'!O6</f>
        <v>1.5</v>
      </c>
      <c r="Q6" s="143"/>
      <c r="R6" s="77" t="s">
        <v>44</v>
      </c>
      <c r="S6" s="78" t="s">
        <v>29</v>
      </c>
      <c r="T6" s="102" t="str">
        <f>MID('三菜'!$E$12,FIND("蔬",'三菜'!$E$12,1)+4,3)</f>
        <v>1.0</v>
      </c>
    </row>
    <row r="7" spans="1:20" ht="27.75" customHeight="1">
      <c r="A7" s="73" t="s">
        <v>36</v>
      </c>
      <c r="B7" s="55"/>
      <c r="C7" s="55"/>
      <c r="D7" s="51"/>
      <c r="E7" s="54" t="str">
        <f>'三菜'!E7</f>
        <v>滷包小磨坊30g(小包)</v>
      </c>
      <c r="F7" s="79"/>
      <c r="G7" s="52">
        <f>'三菜'!F7</f>
        <v>1</v>
      </c>
      <c r="H7" s="54" t="str">
        <f>'三菜'!H7</f>
        <v>木耳(切絲)</v>
      </c>
      <c r="I7" s="79"/>
      <c r="J7" s="52">
        <f>'三菜'!I7</f>
        <v>0.5</v>
      </c>
      <c r="K7" s="55">
        <f>'三菜'!K7</f>
        <v>0</v>
      </c>
      <c r="L7" s="79"/>
      <c r="M7" s="52">
        <f>'三菜'!L7</f>
        <v>0</v>
      </c>
      <c r="N7" s="55" t="str">
        <f>'三菜'!N7</f>
        <v>小薏仁</v>
      </c>
      <c r="O7" s="79"/>
      <c r="P7" s="52">
        <f>'三菜'!O7</f>
        <v>0.5</v>
      </c>
      <c r="Q7" s="143"/>
      <c r="R7" s="74" t="str">
        <f>'三菜'!S6</f>
        <v>13.8 g</v>
      </c>
      <c r="S7" s="78" t="s">
        <v>30</v>
      </c>
      <c r="T7" s="102" t="str">
        <f>MID('三菜'!$E$12,FIND("油",'三菜'!$E$12,1)+9,3)</f>
        <v>1.4</v>
      </c>
    </row>
    <row r="8" spans="1:20" ht="27.75" customHeight="1">
      <c r="A8" s="141" t="s">
        <v>45</v>
      </c>
      <c r="B8" s="55" t="str">
        <f>'三菜'!E8</f>
        <v>薑片(0.3K)</v>
      </c>
      <c r="C8" s="55"/>
      <c r="D8" s="51">
        <f>'三菜'!F8</f>
        <v>1</v>
      </c>
      <c r="E8" s="54" t="str">
        <f>'三菜'!E8</f>
        <v>薑片(0.3K)</v>
      </c>
      <c r="F8" s="79"/>
      <c r="G8" s="52">
        <f>'三菜'!F8</f>
        <v>1</v>
      </c>
      <c r="H8" s="54" t="str">
        <f>'三菜'!H8</f>
        <v>紅蘿蔔</v>
      </c>
      <c r="I8" s="79"/>
      <c r="J8" s="52">
        <f>'三菜'!I8</f>
        <v>0.5</v>
      </c>
      <c r="K8" s="55">
        <f>'三菜'!K8</f>
        <v>0</v>
      </c>
      <c r="L8" s="79"/>
      <c r="M8" s="52">
        <f>'三菜'!L8</f>
        <v>0</v>
      </c>
      <c r="N8" s="55">
        <f>'三菜'!N8</f>
        <v>0</v>
      </c>
      <c r="O8" s="79"/>
      <c r="P8" s="52">
        <f>'三菜'!O8</f>
        <v>0</v>
      </c>
      <c r="Q8" s="143"/>
      <c r="R8" s="77" t="s">
        <v>46</v>
      </c>
      <c r="S8" s="78" t="s">
        <v>31</v>
      </c>
      <c r="T8" s="102" t="str">
        <f>MID('三菜'!$E$12,FIND("水",'三菜'!$E$12,1)+4,3)</f>
        <v>0.0</v>
      </c>
    </row>
    <row r="9" spans="1:20" ht="27.75" customHeight="1">
      <c r="A9" s="141"/>
      <c r="B9" s="55" t="str">
        <f>'三菜'!E9</f>
        <v>蒜仁(0.6K/包)</v>
      </c>
      <c r="C9" s="55"/>
      <c r="D9" s="51">
        <f>'三菜'!F9</f>
        <v>0.5</v>
      </c>
      <c r="E9" s="54" t="str">
        <f>'三菜'!E9</f>
        <v>蒜仁(0.6K/包)</v>
      </c>
      <c r="F9" s="79"/>
      <c r="G9" s="52">
        <f>'三菜'!F9</f>
        <v>0.5</v>
      </c>
      <c r="H9" s="54">
        <f>'三菜'!H9</f>
        <v>0</v>
      </c>
      <c r="I9" s="79"/>
      <c r="J9" s="52">
        <f>'三菜'!I9</f>
        <v>0</v>
      </c>
      <c r="K9" s="55">
        <f>'三菜'!K9</f>
        <v>0</v>
      </c>
      <c r="L9" s="79"/>
      <c r="M9" s="52">
        <f>'三菜'!L9</f>
        <v>0</v>
      </c>
      <c r="N9" s="55">
        <f>'三菜'!N9</f>
        <v>0</v>
      </c>
      <c r="O9" s="79"/>
      <c r="P9" s="52">
        <f>'三菜'!O9</f>
        <v>0</v>
      </c>
      <c r="Q9" s="143"/>
      <c r="R9" s="74" t="str">
        <f>'三菜'!S7</f>
        <v>26.6 g</v>
      </c>
      <c r="S9" s="98" t="s">
        <v>32</v>
      </c>
      <c r="T9" s="102" t="str">
        <f>MID('三菜'!$E$12,FIND("低",'三菜'!$E$12,1)+6,3)</f>
        <v>0.0</v>
      </c>
    </row>
    <row r="10" spans="1:20" ht="27.75" customHeight="1">
      <c r="A10" s="56" t="s">
        <v>47</v>
      </c>
      <c r="B10" s="55" t="str">
        <f>'三菜'!E10</f>
        <v>蔥(0.5K/把)</v>
      </c>
      <c r="C10" s="79"/>
      <c r="D10" s="51">
        <f>'三菜'!F10</f>
        <v>0.5</v>
      </c>
      <c r="E10" s="54" t="str">
        <f>'三菜'!E10</f>
        <v>蔥(0.5K/把)</v>
      </c>
      <c r="F10" s="79"/>
      <c r="G10" s="52">
        <f>'三菜'!F10</f>
        <v>0.5</v>
      </c>
      <c r="H10" s="54">
        <f>'三菜'!H10</f>
        <v>0</v>
      </c>
      <c r="I10" s="79"/>
      <c r="J10" s="52">
        <f>'三菜'!I10</f>
        <v>0</v>
      </c>
      <c r="K10" s="55">
        <f>'三菜'!K10</f>
        <v>0</v>
      </c>
      <c r="L10" s="79"/>
      <c r="M10" s="52">
        <f>'三菜'!L10</f>
        <v>0</v>
      </c>
      <c r="N10" s="55">
        <f>'三菜'!N10</f>
        <v>0</v>
      </c>
      <c r="O10" s="79"/>
      <c r="P10" s="52">
        <f>'三菜'!O10</f>
        <v>0</v>
      </c>
      <c r="Q10" s="143"/>
      <c r="R10" s="77" t="s">
        <v>48</v>
      </c>
      <c r="S10" s="82"/>
      <c r="T10" s="76"/>
    </row>
    <row r="11" spans="1:20" ht="27.75" customHeight="1">
      <c r="A11" s="84">
        <f>'三菜'!B12</f>
        <v>69</v>
      </c>
      <c r="B11" s="55">
        <f>'三菜'!E11</f>
        <v>0</v>
      </c>
      <c r="C11" s="85"/>
      <c r="D11" s="51">
        <f>'三菜'!F11</f>
        <v>0</v>
      </c>
      <c r="E11" s="54">
        <f>'三菜'!E11</f>
        <v>0</v>
      </c>
      <c r="F11" s="85"/>
      <c r="G11" s="52">
        <f>'三菜'!F11</f>
        <v>0</v>
      </c>
      <c r="H11" s="54">
        <f>'三菜'!H11</f>
        <v>0</v>
      </c>
      <c r="I11" s="85"/>
      <c r="J11" s="52">
        <f>'三菜'!I11</f>
        <v>0</v>
      </c>
      <c r="K11" s="55">
        <f>'三菜'!K11</f>
        <v>0</v>
      </c>
      <c r="L11" s="85"/>
      <c r="M11" s="52">
        <f>'三菜'!L11</f>
        <v>0</v>
      </c>
      <c r="N11" s="55">
        <f>'三菜'!N11</f>
        <v>0</v>
      </c>
      <c r="O11" s="85"/>
      <c r="P11" s="52">
        <f>'三菜'!O11</f>
        <v>0</v>
      </c>
      <c r="Q11" s="146"/>
      <c r="R11" s="86" t="str">
        <f>'三菜'!S4</f>
        <v>670大卡</v>
      </c>
      <c r="S11" s="87"/>
      <c r="T11" s="88"/>
    </row>
    <row r="12" spans="1:20" ht="27.75" customHeight="1">
      <c r="A12" s="69">
        <f>'三菜'!B13</f>
        <v>10</v>
      </c>
      <c r="B12" s="70" t="str">
        <f>'三菜'!D13</f>
        <v>五穀飯</v>
      </c>
      <c r="C12" s="70" t="s">
        <v>53</v>
      </c>
      <c r="D12" s="70"/>
      <c r="E12" s="70" t="e">
        <f>MID('三菜'!E13,1,FIND("(",'三菜'!E13,1)-1)</f>
        <v>#VALUE!</v>
      </c>
      <c r="F12" s="70" t="e">
        <f>MID('三菜'!E13,FIND(")",'三菜'!E13,1)-1,1)</f>
        <v>#VALUE!</v>
      </c>
      <c r="G12" s="70"/>
      <c r="H12" s="70" t="e">
        <f>MID('三菜'!H13,1,FIND("(",'三菜'!H13,1)-1)</f>
        <v>#VALUE!</v>
      </c>
      <c r="I12" s="70" t="e">
        <f>MID('三菜'!H13,FIND(")",'三菜'!H13,1)-1,1)</f>
        <v>#VALUE!</v>
      </c>
      <c r="J12" s="70"/>
      <c r="K12" s="70" t="e">
        <f>MID('三菜'!K13,1,FIND("(",'三菜'!K13,1)-1)</f>
        <v>#VALUE!</v>
      </c>
      <c r="L12" s="70" t="e">
        <f>MID('三菜'!K13,FIND(")",'三菜'!K13,1)-1,1)</f>
        <v>#VALUE!</v>
      </c>
      <c r="M12" s="70"/>
      <c r="N12" s="70" t="e">
        <f>MID('三菜'!N13,1,FIND("(",'三菜'!N13,1)-1)</f>
        <v>#VALUE!</v>
      </c>
      <c r="O12" s="70" t="e">
        <f>MID('三菜'!N13,FIND(")",'三菜'!N13,1)-1,1)</f>
        <v>#VALUE!</v>
      </c>
      <c r="P12" s="70"/>
      <c r="Q12" s="142">
        <f>'三菜'!Q13</f>
        <v>0</v>
      </c>
      <c r="R12" s="71" t="s">
        <v>43</v>
      </c>
      <c r="S12" s="72" t="s">
        <v>27</v>
      </c>
      <c r="T12" s="101" t="str">
        <f>MID('三菜'!$E$22,FIND("全",'三菜'!$E$22,1)+6,3)</f>
        <v>4.3</v>
      </c>
    </row>
    <row r="13" spans="1:20" ht="27.75" customHeight="1">
      <c r="A13" s="73" t="s">
        <v>35</v>
      </c>
      <c r="B13" s="54"/>
      <c r="C13" s="54"/>
      <c r="D13" s="52"/>
      <c r="E13" s="54" t="str">
        <f>'三菜'!E14</f>
        <v>小肉片</v>
      </c>
      <c r="F13" s="55"/>
      <c r="G13" s="52">
        <f>'三菜'!F14</f>
        <v>3.5</v>
      </c>
      <c r="H13" s="55" t="str">
        <f>'三菜'!H14</f>
        <v>蛋</v>
      </c>
      <c r="I13" s="54"/>
      <c r="J13" s="51">
        <f>'三菜'!I14</f>
        <v>4</v>
      </c>
      <c r="K13" s="55" t="str">
        <f>'三菜'!K14</f>
        <v>油菜</v>
      </c>
      <c r="L13" s="54"/>
      <c r="M13" s="52">
        <f>'三菜'!L14</f>
        <v>5</v>
      </c>
      <c r="N13" s="55" t="str">
        <f>'三菜'!N14</f>
        <v>新鮮竹筍片</v>
      </c>
      <c r="O13" s="54"/>
      <c r="P13" s="52">
        <f>'三菜'!O14</f>
        <v>4</v>
      </c>
      <c r="Q13" s="143"/>
      <c r="R13" s="74" t="str">
        <f>'三菜'!S14</f>
        <v>73.8 g</v>
      </c>
      <c r="S13" s="75" t="s">
        <v>28</v>
      </c>
      <c r="T13" s="102" t="str">
        <f>MID('三菜'!$E$22,FIND("豆",'三菜'!$E$22,1)+6,3)</f>
        <v>2.4</v>
      </c>
    </row>
    <row r="14" spans="1:20" ht="27.75" customHeight="1">
      <c r="A14" s="73">
        <f>'三菜'!B15</f>
        <v>3</v>
      </c>
      <c r="B14" s="54"/>
      <c r="C14" s="54"/>
      <c r="D14" s="52"/>
      <c r="E14" s="54" t="str">
        <f>'三菜'!E15</f>
        <v>高麗菜</v>
      </c>
      <c r="F14" s="55"/>
      <c r="G14" s="52">
        <f>'三菜'!F15</f>
        <v>1.5</v>
      </c>
      <c r="H14" s="55" t="str">
        <f>'三菜'!H15</f>
        <v>油蔥酥(小)300g</v>
      </c>
      <c r="I14" s="54"/>
      <c r="J14" s="51">
        <f>'三菜'!I15</f>
        <v>1</v>
      </c>
      <c r="K14" s="55" t="str">
        <f>'三菜'!K15</f>
        <v>*本週青菜暫定</v>
      </c>
      <c r="L14" s="54"/>
      <c r="M14" s="52">
        <f>'三菜'!L15</f>
        <v>0</v>
      </c>
      <c r="N14" s="55" t="str">
        <f>'三菜'!N15</f>
        <v>大骨(CAS)</v>
      </c>
      <c r="O14" s="54"/>
      <c r="P14" s="52">
        <f>'三菜'!O15</f>
        <v>0.5</v>
      </c>
      <c r="Q14" s="143"/>
      <c r="R14" s="77" t="s">
        <v>44</v>
      </c>
      <c r="S14" s="78" t="s">
        <v>29</v>
      </c>
      <c r="T14" s="102" t="str">
        <f>MID('三菜'!$E$22,FIND("蔬",'三菜'!$E$22,1)+4,3)</f>
        <v>1.7</v>
      </c>
    </row>
    <row r="15" spans="1:20" ht="27.75" customHeight="1">
      <c r="A15" s="73" t="s">
        <v>36</v>
      </c>
      <c r="B15" s="79"/>
      <c r="C15" s="79"/>
      <c r="D15" s="52"/>
      <c r="E15" s="54" t="str">
        <f>'三菜'!E16</f>
        <v>豆芽菜</v>
      </c>
      <c r="F15" s="79"/>
      <c r="G15" s="52">
        <f>'三菜'!F16</f>
        <v>0.8</v>
      </c>
      <c r="H15" s="55">
        <f>'三菜'!H16</f>
        <v>0</v>
      </c>
      <c r="I15" s="79"/>
      <c r="J15" s="51">
        <f>'三菜'!I16</f>
        <v>0</v>
      </c>
      <c r="K15" s="55">
        <f>'三菜'!K16</f>
        <v>0</v>
      </c>
      <c r="L15" s="79"/>
      <c r="M15" s="52">
        <f>'三菜'!L16</f>
        <v>0</v>
      </c>
      <c r="N15" s="55">
        <f>'三菜'!N16</f>
        <v>0</v>
      </c>
      <c r="O15" s="79"/>
      <c r="P15" s="52">
        <f>'三菜'!O16</f>
        <v>0</v>
      </c>
      <c r="Q15" s="143"/>
      <c r="R15" s="74" t="str">
        <f>'三菜'!S15</f>
        <v>36.3 g</v>
      </c>
      <c r="S15" s="78" t="s">
        <v>30</v>
      </c>
      <c r="T15" s="102" t="str">
        <f>MID('三菜'!$E$22,FIND("油",'三菜'!$E$22,1)+9,3)</f>
        <v>5.7</v>
      </c>
    </row>
    <row r="16" spans="1:20" ht="27.75" customHeight="1">
      <c r="A16" s="141" t="s">
        <v>49</v>
      </c>
      <c r="B16" s="79"/>
      <c r="C16" s="79"/>
      <c r="D16" s="52"/>
      <c r="E16" s="54" t="str">
        <f>'三菜'!E17</f>
        <v>洋蔥</v>
      </c>
      <c r="F16" s="79"/>
      <c r="G16" s="52">
        <f>'三菜'!F17</f>
        <v>0.8</v>
      </c>
      <c r="H16" s="55">
        <f>'三菜'!H17</f>
        <v>0</v>
      </c>
      <c r="I16" s="79"/>
      <c r="J16" s="51">
        <f>'三菜'!I17</f>
        <v>0</v>
      </c>
      <c r="K16" s="55">
        <f>'三菜'!K17</f>
        <v>0</v>
      </c>
      <c r="L16" s="79"/>
      <c r="M16" s="52">
        <f>'三菜'!L17</f>
        <v>0</v>
      </c>
      <c r="N16" s="55">
        <f>'三菜'!N17</f>
        <v>0</v>
      </c>
      <c r="O16" s="79"/>
      <c r="P16" s="52">
        <f>'三菜'!O17</f>
        <v>0</v>
      </c>
      <c r="Q16" s="143"/>
      <c r="R16" s="77" t="s">
        <v>46</v>
      </c>
      <c r="S16" s="78" t="s">
        <v>31</v>
      </c>
      <c r="T16" s="102" t="str">
        <f>MID('三菜'!$E$22,FIND("水",'三菜'!$E$22,1)+4,3)</f>
        <v>0.0</v>
      </c>
    </row>
    <row r="17" spans="1:20" ht="27.75" customHeight="1">
      <c r="A17" s="141"/>
      <c r="B17" s="79"/>
      <c r="C17" s="79"/>
      <c r="D17" s="52"/>
      <c r="E17" s="54" t="str">
        <f>'三菜'!E21</f>
        <v>南瓜(切大丁)</v>
      </c>
      <c r="F17" s="79"/>
      <c r="G17" s="52">
        <f>'三菜'!F21</f>
        <v>0.3</v>
      </c>
      <c r="H17" s="55">
        <f>'三菜'!H18</f>
        <v>0</v>
      </c>
      <c r="I17" s="79"/>
      <c r="J17" s="51">
        <f>'三菜'!I18</f>
        <v>0</v>
      </c>
      <c r="K17" s="55">
        <f>'三菜'!K18</f>
        <v>0</v>
      </c>
      <c r="L17" s="79"/>
      <c r="M17" s="52">
        <f>'三菜'!L18</f>
        <v>0</v>
      </c>
      <c r="N17" s="55">
        <f>'三菜'!N18</f>
        <v>0</v>
      </c>
      <c r="O17" s="79"/>
      <c r="P17" s="52">
        <f>'三菜'!O18</f>
        <v>0</v>
      </c>
      <c r="Q17" s="143"/>
      <c r="R17" s="74" t="str">
        <f>'三菜'!S16</f>
        <v>28.7 g</v>
      </c>
      <c r="S17" s="98" t="s">
        <v>32</v>
      </c>
      <c r="T17" s="102" t="str">
        <f>MID('三菜'!$E$22,FIND("低",'三菜'!$E$22,1)+6,3)</f>
        <v>0.0</v>
      </c>
    </row>
    <row r="18" spans="1:20" ht="27.75" customHeight="1">
      <c r="A18" s="56" t="s">
        <v>47</v>
      </c>
      <c r="B18" s="79"/>
      <c r="C18" s="79"/>
      <c r="D18" s="52"/>
      <c r="E18" s="54" t="str">
        <f>'三菜'!E20</f>
        <v>*素食用</v>
      </c>
      <c r="F18" s="79"/>
      <c r="G18" s="52">
        <f>'三菜'!F20</f>
        <v>0</v>
      </c>
      <c r="H18" s="55">
        <f>'三菜'!H20</f>
        <v>0</v>
      </c>
      <c r="I18" s="79"/>
      <c r="J18" s="51">
        <f>'三菜'!I20</f>
        <v>0</v>
      </c>
      <c r="K18" s="55">
        <f>'三菜'!K20</f>
        <v>0</v>
      </c>
      <c r="L18" s="79"/>
      <c r="M18" s="52">
        <f>'三菜'!L20</f>
        <v>0</v>
      </c>
      <c r="N18" s="55">
        <f>'三菜'!N20</f>
        <v>0</v>
      </c>
      <c r="O18" s="79"/>
      <c r="P18" s="52">
        <f>'三菜'!O20</f>
        <v>0</v>
      </c>
      <c r="Q18" s="143"/>
      <c r="R18" s="77" t="s">
        <v>48</v>
      </c>
      <c r="S18" s="82"/>
      <c r="T18" s="76"/>
    </row>
    <row r="19" spans="1:20" ht="27.75" customHeight="1">
      <c r="A19" s="83"/>
      <c r="B19" s="79"/>
      <c r="C19" s="79"/>
      <c r="D19" s="52"/>
      <c r="E19" s="54" t="e">
        <f>三菜!#REF!</f>
        <v>#REF!</v>
      </c>
      <c r="F19" s="79"/>
      <c r="G19" s="52" t="e">
        <f>三菜!#REF!</f>
        <v>#REF!</v>
      </c>
      <c r="H19" s="55" t="e">
        <f>三菜!#REF!</f>
        <v>#REF!</v>
      </c>
      <c r="I19" s="79"/>
      <c r="J19" s="51">
        <f>'三菜'!I21</f>
        <v>0</v>
      </c>
      <c r="K19" s="55">
        <f>'三菜'!K21</f>
        <v>0</v>
      </c>
      <c r="L19" s="79"/>
      <c r="M19" s="52">
        <f>'三菜'!L21</f>
        <v>0</v>
      </c>
      <c r="N19" s="55">
        <f>'三菜'!N21</f>
        <v>0</v>
      </c>
      <c r="O19" s="79"/>
      <c r="P19" s="52">
        <f>'三菜'!O21</f>
        <v>0</v>
      </c>
      <c r="Q19" s="146"/>
      <c r="R19" s="74" t="str">
        <f>'三菜'!S13</f>
        <v>743大卡</v>
      </c>
      <c r="S19" s="80"/>
      <c r="T19" s="81"/>
    </row>
    <row r="20" spans="1:20" ht="27.75" customHeight="1">
      <c r="A20" s="89">
        <f>'三菜'!B23</f>
        <v>10</v>
      </c>
      <c r="B20" s="70" t="str">
        <f>'三菜'!D23</f>
        <v>中秋連假~</v>
      </c>
      <c r="C20" s="70" t="s">
        <v>41</v>
      </c>
      <c r="D20" s="70"/>
      <c r="E20" s="70" t="e">
        <f>MID('三菜'!E23,1,FIND("(",'三菜'!E23,1)-1)</f>
        <v>#VALUE!</v>
      </c>
      <c r="F20" s="70" t="e">
        <f>MID('三菜'!E23,FIND(")",'三菜'!E23,1)-1,1)</f>
        <v>#VALUE!</v>
      </c>
      <c r="G20" s="70"/>
      <c r="H20" s="70" t="e">
        <f>MID('三菜'!H23,1,FIND("(",'三菜'!H23,1)-1)</f>
        <v>#VALUE!</v>
      </c>
      <c r="I20" s="70" t="e">
        <f>MID('三菜'!H23,FIND(")",'三菜'!H23,1)-1,1)</f>
        <v>#VALUE!</v>
      </c>
      <c r="J20" s="70"/>
      <c r="K20" s="70" t="e">
        <f>MID('三菜'!K23,1,FIND("(",'三菜'!K23,1)-1)</f>
        <v>#VALUE!</v>
      </c>
      <c r="L20" s="70" t="e">
        <f>MID('三菜'!K23,FIND(")",'三菜'!K23,1)-1,1)</f>
        <v>#VALUE!</v>
      </c>
      <c r="M20" s="70"/>
      <c r="N20" s="70" t="e">
        <f>MID('三菜'!N23,1,FIND("(",'三菜'!N23,1)-1)</f>
        <v>#VALUE!</v>
      </c>
      <c r="O20" s="70" t="e">
        <f>MID('三菜'!N23,FIND(")",'三菜'!N23,1)-1,1)</f>
        <v>#VALUE!</v>
      </c>
      <c r="P20" s="70"/>
      <c r="Q20" s="142">
        <f>'三菜'!Q23</f>
        <v>0</v>
      </c>
      <c r="R20" s="71" t="s">
        <v>43</v>
      </c>
      <c r="S20" s="72" t="s">
        <v>27</v>
      </c>
      <c r="T20" s="101" t="str">
        <f>MID('三菜'!$E$31,FIND("全",'三菜'!$E$31,1)+6,3)</f>
        <v>0.0</v>
      </c>
    </row>
    <row r="21" spans="1:20" ht="27.75" customHeight="1">
      <c r="A21" s="90" t="s">
        <v>35</v>
      </c>
      <c r="B21" s="54"/>
      <c r="C21" s="55"/>
      <c r="D21" s="54"/>
      <c r="E21" s="54">
        <f>'三菜'!E24</f>
        <v>0</v>
      </c>
      <c r="F21" s="54"/>
      <c r="G21" s="52">
        <f>'三菜'!F24</f>
        <v>0</v>
      </c>
      <c r="H21" s="54">
        <f>'三菜'!H24</f>
        <v>0</v>
      </c>
      <c r="I21" s="55"/>
      <c r="J21" s="52">
        <f>'三菜'!I24</f>
        <v>0</v>
      </c>
      <c r="K21" s="54">
        <f>'三菜'!K24</f>
        <v>0</v>
      </c>
      <c r="L21" s="54"/>
      <c r="M21" s="52">
        <f>'三菜'!L24</f>
        <v>0</v>
      </c>
      <c r="N21" s="54">
        <f>'三菜'!N24</f>
        <v>0</v>
      </c>
      <c r="O21" s="54"/>
      <c r="P21" s="52">
        <f>'三菜'!O24</f>
        <v>0</v>
      </c>
      <c r="Q21" s="143"/>
      <c r="R21" s="74" t="str">
        <f>'三菜'!S24</f>
        <v>0.0 g</v>
      </c>
      <c r="S21" s="75" t="s">
        <v>28</v>
      </c>
      <c r="T21" s="102" t="str">
        <f>MID('三菜'!$E$31,FIND("豆",'三菜'!$E$31,1)+6,3)</f>
        <v>0.0</v>
      </c>
    </row>
    <row r="22" spans="1:20" ht="27.75" customHeight="1">
      <c r="A22" s="90">
        <f>'三菜'!B25</f>
        <v>4</v>
      </c>
      <c r="B22" s="54"/>
      <c r="C22" s="55"/>
      <c r="D22" s="54"/>
      <c r="E22" s="54">
        <f>'三菜'!E25</f>
        <v>0</v>
      </c>
      <c r="F22" s="54"/>
      <c r="G22" s="52">
        <f>'三菜'!F25</f>
        <v>0</v>
      </c>
      <c r="H22" s="54">
        <f>'三菜'!H25</f>
        <v>0</v>
      </c>
      <c r="I22" s="54"/>
      <c r="J22" s="52">
        <f>'三菜'!I25</f>
        <v>0</v>
      </c>
      <c r="K22" s="54">
        <f>'三菜'!K25</f>
        <v>0</v>
      </c>
      <c r="L22" s="54"/>
      <c r="M22" s="52">
        <f>'三菜'!L25</f>
        <v>0</v>
      </c>
      <c r="N22" s="54">
        <f>'三菜'!N25</f>
        <v>0</v>
      </c>
      <c r="O22" s="54"/>
      <c r="P22" s="52">
        <f>'三菜'!O25</f>
        <v>0</v>
      </c>
      <c r="Q22" s="143"/>
      <c r="R22" s="77" t="s">
        <v>44</v>
      </c>
      <c r="S22" s="78" t="s">
        <v>29</v>
      </c>
      <c r="T22" s="102" t="str">
        <f>MID('三菜'!$E$31,FIND("蔬",'三菜'!$E$31,1)+4,3)</f>
        <v>0.0</v>
      </c>
    </row>
    <row r="23" spans="1:20" ht="27.75" customHeight="1">
      <c r="A23" s="90" t="s">
        <v>36</v>
      </c>
      <c r="B23" s="54"/>
      <c r="C23" s="55"/>
      <c r="D23" s="54"/>
      <c r="E23" s="54">
        <f>'三菜'!E26</f>
        <v>0</v>
      </c>
      <c r="F23" s="79"/>
      <c r="G23" s="52">
        <f>'三菜'!F26</f>
        <v>0</v>
      </c>
      <c r="H23" s="54">
        <f>'三菜'!H26</f>
        <v>0</v>
      </c>
      <c r="I23" s="79"/>
      <c r="J23" s="52">
        <f>'三菜'!I26</f>
        <v>0</v>
      </c>
      <c r="K23" s="54">
        <f>'三菜'!K26</f>
        <v>0</v>
      </c>
      <c r="L23" s="79"/>
      <c r="M23" s="52">
        <f>'三菜'!L26</f>
        <v>0</v>
      </c>
      <c r="N23" s="54">
        <f>'三菜'!N26</f>
        <v>0</v>
      </c>
      <c r="O23" s="79"/>
      <c r="P23" s="52">
        <f>'三菜'!O26</f>
        <v>0</v>
      </c>
      <c r="Q23" s="143"/>
      <c r="R23" s="74" t="str">
        <f>'三菜'!S25</f>
        <v>0.0 g</v>
      </c>
      <c r="S23" s="78" t="s">
        <v>30</v>
      </c>
      <c r="T23" s="102" t="str">
        <f>MID('三菜'!$E$31,FIND("油",'三菜'!$E$31,1)+9,3)</f>
        <v>0.0</v>
      </c>
    </row>
    <row r="24" spans="1:20" ht="27.75" customHeight="1">
      <c r="A24" s="140" t="s">
        <v>50</v>
      </c>
      <c r="B24" s="55"/>
      <c r="C24" s="55"/>
      <c r="D24" s="55"/>
      <c r="E24" s="54">
        <f>'三菜'!E27</f>
        <v>0</v>
      </c>
      <c r="F24" s="79"/>
      <c r="G24" s="52">
        <f>'三菜'!F27</f>
        <v>0</v>
      </c>
      <c r="H24" s="54">
        <f>'三菜'!H27</f>
        <v>0</v>
      </c>
      <c r="I24" s="79"/>
      <c r="J24" s="52">
        <f>'三菜'!I27</f>
        <v>0</v>
      </c>
      <c r="K24" s="54">
        <f>'三菜'!K27</f>
        <v>0</v>
      </c>
      <c r="L24" s="79"/>
      <c r="M24" s="52">
        <f>'三菜'!L27</f>
        <v>0</v>
      </c>
      <c r="N24" s="54">
        <f>'三菜'!N27</f>
        <v>0</v>
      </c>
      <c r="O24" s="79"/>
      <c r="P24" s="52">
        <f>'三菜'!O27</f>
        <v>0</v>
      </c>
      <c r="Q24" s="143"/>
      <c r="R24" s="77" t="s">
        <v>46</v>
      </c>
      <c r="S24" s="78" t="s">
        <v>31</v>
      </c>
      <c r="T24" s="102" t="str">
        <f>MID('三菜'!$E$31,FIND("水",'三菜'!$E$31,1)+4,3)</f>
        <v>0.0</v>
      </c>
    </row>
    <row r="25" spans="1:20" ht="27.75" customHeight="1">
      <c r="A25" s="140"/>
      <c r="B25" s="55"/>
      <c r="C25" s="55"/>
      <c r="D25" s="55"/>
      <c r="E25" s="54">
        <f>'三菜'!E28</f>
        <v>0</v>
      </c>
      <c r="F25" s="79"/>
      <c r="G25" s="52">
        <f>'三菜'!F28</f>
        <v>0</v>
      </c>
      <c r="H25" s="54">
        <f>'三菜'!H28</f>
        <v>0</v>
      </c>
      <c r="I25" s="79"/>
      <c r="J25" s="52">
        <f>'三菜'!I28</f>
        <v>0</v>
      </c>
      <c r="K25" s="54">
        <f>'三菜'!K28</f>
        <v>0</v>
      </c>
      <c r="L25" s="79"/>
      <c r="M25" s="52">
        <f>'三菜'!L28</f>
        <v>0</v>
      </c>
      <c r="N25" s="54">
        <f>'三菜'!N28</f>
        <v>0</v>
      </c>
      <c r="O25" s="79"/>
      <c r="P25" s="52">
        <f>'三菜'!O28</f>
        <v>0</v>
      </c>
      <c r="Q25" s="143"/>
      <c r="R25" s="74" t="str">
        <f>'三菜'!S26</f>
        <v>0.0 g</v>
      </c>
      <c r="S25" s="98" t="s">
        <v>32</v>
      </c>
      <c r="T25" s="102" t="str">
        <f>MID('三菜'!$E$31,FIND("低",'三菜'!$E$31,1)+6,3)</f>
        <v>0.0</v>
      </c>
    </row>
    <row r="26" spans="1:20" ht="27.75" customHeight="1">
      <c r="A26" s="56" t="s">
        <v>47</v>
      </c>
      <c r="B26" s="55"/>
      <c r="C26" s="79"/>
      <c r="D26" s="55"/>
      <c r="E26" s="54">
        <f>'三菜'!E29</f>
        <v>0</v>
      </c>
      <c r="F26" s="79"/>
      <c r="G26" s="52">
        <f>'三菜'!F29</f>
        <v>0</v>
      </c>
      <c r="H26" s="54">
        <f>'三菜'!H29</f>
        <v>0</v>
      </c>
      <c r="I26" s="79"/>
      <c r="J26" s="52">
        <f>'三菜'!I29</f>
        <v>0</v>
      </c>
      <c r="K26" s="54">
        <f>'三菜'!K29</f>
        <v>0</v>
      </c>
      <c r="L26" s="79"/>
      <c r="M26" s="52">
        <f>'三菜'!L29</f>
        <v>0</v>
      </c>
      <c r="N26" s="54">
        <f>'三菜'!N29</f>
        <v>0</v>
      </c>
      <c r="O26" s="79"/>
      <c r="P26" s="52">
        <f>'三菜'!O29</f>
        <v>0</v>
      </c>
      <c r="Q26" s="143"/>
      <c r="R26" s="77" t="s">
        <v>48</v>
      </c>
      <c r="S26" s="82"/>
      <c r="T26" s="76"/>
    </row>
    <row r="27" spans="1:20" ht="27.75" customHeight="1">
      <c r="A27" s="91">
        <f>'三菜'!B31</f>
        <v>69</v>
      </c>
      <c r="B27" s="79"/>
      <c r="C27" s="79"/>
      <c r="D27" s="54"/>
      <c r="E27" s="54">
        <f>'三菜'!E30</f>
        <v>0</v>
      </c>
      <c r="F27" s="79"/>
      <c r="G27" s="52">
        <f>'三菜'!F30</f>
        <v>0</v>
      </c>
      <c r="H27" s="54">
        <f>'三菜'!H30</f>
        <v>0</v>
      </c>
      <c r="I27" s="79"/>
      <c r="J27" s="52">
        <f>'三菜'!I30</f>
        <v>0</v>
      </c>
      <c r="K27" s="54">
        <f>'三菜'!K30</f>
        <v>0</v>
      </c>
      <c r="L27" s="79"/>
      <c r="M27" s="52">
        <f>'三菜'!L30</f>
        <v>0</v>
      </c>
      <c r="N27" s="54">
        <f>'三菜'!N30</f>
        <v>0</v>
      </c>
      <c r="O27" s="79"/>
      <c r="P27" s="52">
        <f>'三菜'!O30</f>
        <v>0</v>
      </c>
      <c r="Q27" s="146"/>
      <c r="R27" s="74" t="str">
        <f>'三菜'!S23</f>
        <v>0大卡</v>
      </c>
      <c r="S27" s="87"/>
      <c r="T27" s="76"/>
    </row>
    <row r="28" spans="1:20" ht="27.75" customHeight="1">
      <c r="A28" s="69">
        <f>'三菜'!B32</f>
        <v>10</v>
      </c>
      <c r="B28" s="70" t="str">
        <f>'三菜'!D32</f>
        <v>白米飯</v>
      </c>
      <c r="C28" s="70" t="s">
        <v>41</v>
      </c>
      <c r="D28" s="70"/>
      <c r="E28" s="70" t="str">
        <f>MID('三菜'!E32,1,FIND("(",'三菜'!E32,1)-1)</f>
        <v>香酥魚丁</v>
      </c>
      <c r="F28" s="70" t="str">
        <f>MID('三菜'!E32,FIND(")",'三菜'!E32,1)-1,1)</f>
        <v>炸</v>
      </c>
      <c r="G28" s="70"/>
      <c r="H28" s="70" t="e">
        <f>MID('三菜'!H32,1,FIND("(",'三菜'!H32,1)-1)</f>
        <v>#VALUE!</v>
      </c>
      <c r="I28" s="70" t="e">
        <f>MID('三菜'!H32,FIND(")",'三菜'!H32,1)-1,1)</f>
        <v>#VALUE!</v>
      </c>
      <c r="J28" s="70"/>
      <c r="K28" s="70" t="e">
        <f>MID('三菜'!K32,1,FIND("(",'三菜'!K32,1)-1)</f>
        <v>#VALUE!</v>
      </c>
      <c r="L28" s="70" t="e">
        <f>MID('三菜'!K32,FIND(")",'三菜'!K32,1)-1,1)</f>
        <v>#VALUE!</v>
      </c>
      <c r="M28" s="70"/>
      <c r="N28" s="70" t="e">
        <f>MID('三菜'!N32,1,FIND("(",'三菜'!N32,1)-1)</f>
        <v>#VALUE!</v>
      </c>
      <c r="O28" s="70" t="e">
        <f>MID('三菜'!N32,FIND(")",'三菜'!N32,1)-1,1)</f>
        <v>#VALUE!</v>
      </c>
      <c r="P28" s="70"/>
      <c r="Q28" s="142">
        <f>'三菜'!Q32</f>
        <v>0</v>
      </c>
      <c r="R28" s="71" t="s">
        <v>43</v>
      </c>
      <c r="S28" s="72" t="s">
        <v>27</v>
      </c>
      <c r="T28" s="101" t="str">
        <f>MID('三菜'!$E$40,FIND("全",'三菜'!$E$40,1)+6,3)</f>
        <v>5.0</v>
      </c>
    </row>
    <row r="29" spans="1:20" ht="27.75" customHeight="1">
      <c r="A29" s="73" t="s">
        <v>35</v>
      </c>
      <c r="B29" s="54"/>
      <c r="C29" s="54"/>
      <c r="D29" s="54"/>
      <c r="E29" s="54" t="str">
        <f>'三菜'!E33</f>
        <v>裹粉魚丁</v>
      </c>
      <c r="F29" s="54"/>
      <c r="G29" s="52">
        <f>'三菜'!F33</f>
        <v>6</v>
      </c>
      <c r="H29" s="55" t="str">
        <f>'三菜'!H33</f>
        <v>豆腐非基因榮洲(約4.5K)</v>
      </c>
      <c r="I29" s="55"/>
      <c r="J29" s="51">
        <f>'三菜'!I33</f>
        <v>2</v>
      </c>
      <c r="K29" s="54" t="str">
        <f>'三菜'!K33</f>
        <v>青江菜</v>
      </c>
      <c r="L29" s="54"/>
      <c r="M29" s="52">
        <f>'三菜'!L33</f>
        <v>5</v>
      </c>
      <c r="N29" s="55" t="str">
        <f>'三菜'!N33</f>
        <v>冬瓜</v>
      </c>
      <c r="O29" s="54"/>
      <c r="P29" s="52">
        <f>'三菜'!O33</f>
        <v>3</v>
      </c>
      <c r="Q29" s="143"/>
      <c r="R29" s="74" t="str">
        <f>'三菜'!S33</f>
        <v>87.3 g</v>
      </c>
      <c r="S29" s="75" t="s">
        <v>28</v>
      </c>
      <c r="T29" s="102" t="str">
        <f>MID('三菜'!$E$40,FIND("豆",'三菜'!$E$40,1)+6,3)</f>
        <v>3.6</v>
      </c>
    </row>
    <row r="30" spans="1:20" ht="27.75" customHeight="1">
      <c r="A30" s="73">
        <f>'三菜'!B34</f>
        <v>5</v>
      </c>
      <c r="B30" s="54"/>
      <c r="C30" s="54"/>
      <c r="D30" s="54"/>
      <c r="E30" s="54" t="str">
        <f>'三菜'!E34</f>
        <v>薑片(0.3K)</v>
      </c>
      <c r="F30" s="54"/>
      <c r="G30" s="52">
        <f>'三菜'!F34</f>
        <v>1</v>
      </c>
      <c r="H30" s="55" t="str">
        <f>'三菜'!H34</f>
        <v>溫體絞肉</v>
      </c>
      <c r="I30" s="55"/>
      <c r="J30" s="51">
        <f>'三菜'!I34</f>
        <v>1</v>
      </c>
      <c r="K30" s="54">
        <f>'三菜'!K34</f>
        <v>0</v>
      </c>
      <c r="L30" s="54"/>
      <c r="M30" s="52">
        <f>'三菜'!L34</f>
        <v>0</v>
      </c>
      <c r="N30" s="55" t="str">
        <f>'三菜'!N34</f>
        <v>大骨(CAS)</v>
      </c>
      <c r="O30" s="54"/>
      <c r="P30" s="52">
        <f>'三菜'!O34</f>
        <v>0.5</v>
      </c>
      <c r="Q30" s="143"/>
      <c r="R30" s="77" t="s">
        <v>44</v>
      </c>
      <c r="S30" s="78" t="s">
        <v>29</v>
      </c>
      <c r="T30" s="102" t="str">
        <f>MID('三菜'!$E$40,FIND("蔬",'三菜'!$E$40,1)+4,3)</f>
        <v>1.3</v>
      </c>
    </row>
    <row r="31" spans="1:20" ht="27.75" customHeight="1">
      <c r="A31" s="73" t="s">
        <v>36</v>
      </c>
      <c r="B31" s="79"/>
      <c r="C31" s="79"/>
      <c r="D31" s="54"/>
      <c r="E31" s="54" t="str">
        <f>'三菜'!E35</f>
        <v>蒜仁(0.6K/包)</v>
      </c>
      <c r="F31" s="79"/>
      <c r="G31" s="52">
        <f>'三菜'!F35</f>
        <v>0.5</v>
      </c>
      <c r="H31" s="55" t="str">
        <f>'三菜'!H35</f>
        <v>辣豆瓣醬(小)600g</v>
      </c>
      <c r="I31" s="55"/>
      <c r="J31" s="51">
        <f>'三菜'!I35</f>
        <v>1</v>
      </c>
      <c r="K31" s="54">
        <f>'三菜'!K35</f>
        <v>0</v>
      </c>
      <c r="L31" s="79"/>
      <c r="M31" s="52">
        <f>'三菜'!L35</f>
        <v>0</v>
      </c>
      <c r="N31" s="55" t="str">
        <f>'三菜'!N35</f>
        <v>薑絲(0.6K/包)</v>
      </c>
      <c r="O31" s="79"/>
      <c r="P31" s="52">
        <f>'三菜'!O35</f>
        <v>0.5</v>
      </c>
      <c r="Q31" s="143"/>
      <c r="R31" s="74" t="str">
        <f>'三菜'!S34</f>
        <v>14.9 g</v>
      </c>
      <c r="S31" s="78" t="s">
        <v>30</v>
      </c>
      <c r="T31" s="102" t="str">
        <f>MID('三菜'!$E$40,FIND("油",'三菜'!$E$40,1)+9,3)</f>
        <v>1.4</v>
      </c>
    </row>
    <row r="32" spans="1:20" ht="27.75" customHeight="1">
      <c r="A32" s="141" t="s">
        <v>51</v>
      </c>
      <c r="B32" s="79"/>
      <c r="C32" s="79"/>
      <c r="D32" s="54"/>
      <c r="E32" s="54" t="str">
        <f>'三菜'!E36</f>
        <v>蔥(0.5K/把)</v>
      </c>
      <c r="F32" s="79"/>
      <c r="G32" s="52">
        <f>'三菜'!F36</f>
        <v>0.5</v>
      </c>
      <c r="H32" s="55">
        <f>'三菜'!H36</f>
        <v>0</v>
      </c>
      <c r="I32" s="55"/>
      <c r="J32" s="51">
        <f>'三菜'!I36</f>
        <v>0</v>
      </c>
      <c r="K32" s="54">
        <f>'三菜'!K36</f>
        <v>0</v>
      </c>
      <c r="L32" s="79"/>
      <c r="M32" s="52">
        <f>'三菜'!L36</f>
        <v>0</v>
      </c>
      <c r="N32" s="55">
        <f>'三菜'!N36</f>
        <v>0</v>
      </c>
      <c r="O32" s="79"/>
      <c r="P32" s="52">
        <f>'三菜'!O36</f>
        <v>0</v>
      </c>
      <c r="Q32" s="143"/>
      <c r="R32" s="77" t="s">
        <v>46</v>
      </c>
      <c r="S32" s="78" t="s">
        <v>31</v>
      </c>
      <c r="T32" s="102" t="str">
        <f>MID('三菜'!$E$40,FIND("水",'三菜'!$E$40,1)+4,3)</f>
        <v>0.0</v>
      </c>
    </row>
    <row r="33" spans="1:20" ht="27.75" customHeight="1">
      <c r="A33" s="141"/>
      <c r="B33" s="79"/>
      <c r="C33" s="79"/>
      <c r="D33" s="54"/>
      <c r="E33" s="54">
        <f>'三菜'!E37</f>
        <v>0</v>
      </c>
      <c r="F33" s="79"/>
      <c r="G33" s="52">
        <f>'三菜'!F37</f>
        <v>0</v>
      </c>
      <c r="H33" s="55">
        <f>'三菜'!H37</f>
        <v>0</v>
      </c>
      <c r="I33" s="79"/>
      <c r="J33" s="51">
        <f>'三菜'!I37</f>
        <v>0</v>
      </c>
      <c r="K33" s="54">
        <f>'三菜'!K37</f>
        <v>0</v>
      </c>
      <c r="L33" s="79"/>
      <c r="M33" s="52">
        <f>'三菜'!L37</f>
        <v>0</v>
      </c>
      <c r="N33" s="55">
        <f>'三菜'!N37</f>
        <v>0</v>
      </c>
      <c r="O33" s="79"/>
      <c r="P33" s="52">
        <f>'三菜'!O37</f>
        <v>0</v>
      </c>
      <c r="Q33" s="143"/>
      <c r="R33" s="74" t="str">
        <f>'三菜'!S35</f>
        <v>46.3 g</v>
      </c>
      <c r="S33" s="98" t="s">
        <v>32</v>
      </c>
      <c r="T33" s="102" t="str">
        <f>MID('三菜'!$E$40,FIND("低",'三菜'!$E$40,1)+6,3)</f>
        <v>0.0</v>
      </c>
    </row>
    <row r="34" spans="1:20" ht="27.75" customHeight="1">
      <c r="A34" s="56" t="s">
        <v>47</v>
      </c>
      <c r="B34" s="79"/>
      <c r="C34" s="79"/>
      <c r="D34" s="54"/>
      <c r="E34" s="54">
        <f>'三菜'!E38</f>
        <v>0</v>
      </c>
      <c r="F34" s="79"/>
      <c r="G34" s="52">
        <f>'三菜'!F38</f>
        <v>0</v>
      </c>
      <c r="H34" s="55">
        <f>'三菜'!H38</f>
        <v>0</v>
      </c>
      <c r="I34" s="79"/>
      <c r="J34" s="51">
        <f>'三菜'!I38</f>
        <v>0</v>
      </c>
      <c r="K34" s="54">
        <f>'三菜'!K38</f>
        <v>0</v>
      </c>
      <c r="L34" s="79"/>
      <c r="M34" s="52">
        <f>'三菜'!L38</f>
        <v>0</v>
      </c>
      <c r="N34" s="55">
        <f>'三菜'!N38</f>
        <v>0</v>
      </c>
      <c r="O34" s="79"/>
      <c r="P34" s="52">
        <f>'三菜'!O38</f>
        <v>0</v>
      </c>
      <c r="Q34" s="143"/>
      <c r="R34" s="77" t="s">
        <v>48</v>
      </c>
      <c r="S34" s="82"/>
      <c r="T34" s="76"/>
    </row>
    <row r="35" spans="1:20" ht="27.75" customHeight="1">
      <c r="A35" s="83">
        <f>'三菜'!B40</f>
        <v>70</v>
      </c>
      <c r="B35" s="79"/>
      <c r="C35" s="79"/>
      <c r="D35" s="54"/>
      <c r="E35" s="54">
        <f>'三菜'!E39</f>
        <v>0</v>
      </c>
      <c r="F35" s="79"/>
      <c r="G35" s="52">
        <f>'三菜'!F39</f>
        <v>0</v>
      </c>
      <c r="H35" s="55">
        <f>'三菜'!H39</f>
        <v>0</v>
      </c>
      <c r="I35" s="79"/>
      <c r="J35" s="51">
        <f>'三菜'!I39</f>
        <v>0</v>
      </c>
      <c r="K35" s="54">
        <f>'三菜'!K39</f>
        <v>0</v>
      </c>
      <c r="L35" s="79"/>
      <c r="M35" s="52">
        <f>'三菜'!L39</f>
        <v>0</v>
      </c>
      <c r="N35" s="55">
        <f>'三菜'!N39</f>
        <v>0</v>
      </c>
      <c r="O35" s="79"/>
      <c r="P35" s="52">
        <f>'三菜'!O39</f>
        <v>0</v>
      </c>
      <c r="Q35" s="146"/>
      <c r="R35" s="74" t="str">
        <f>'三菜'!S32</f>
        <v>679大卡</v>
      </c>
      <c r="S35" s="80"/>
      <c r="T35" s="76"/>
    </row>
    <row r="36" spans="1:20" ht="27.75" customHeight="1">
      <c r="A36" s="69">
        <f>'三菜'!B41</f>
        <v>10</v>
      </c>
      <c r="B36" s="70" t="str">
        <f>'三菜'!D41</f>
        <v>白米飯</v>
      </c>
      <c r="C36" s="70" t="s">
        <v>41</v>
      </c>
      <c r="D36" s="70"/>
      <c r="E36" s="70" t="e">
        <f>MID('三菜'!E41,1,FIND("(",'三菜'!E41,1)-1)</f>
        <v>#VALUE!</v>
      </c>
      <c r="F36" s="70" t="e">
        <f>MID('三菜'!E41,FIND(")",'三菜'!E41,1)-1,1)</f>
        <v>#VALUE!</v>
      </c>
      <c r="G36" s="70"/>
      <c r="H36" s="70" t="e">
        <f>MID('三菜'!H41,1,FIND("(",'三菜'!H41,1)-1)</f>
        <v>#VALUE!</v>
      </c>
      <c r="I36" s="70" t="e">
        <f>MID('三菜'!H41,FIND(")",'三菜'!H41,1)-1,1)</f>
        <v>#VALUE!</v>
      </c>
      <c r="J36" s="70"/>
      <c r="K36" s="70" t="e">
        <f>MID('三菜'!K41,1,FIND("(",'三菜'!K41,1)-1)</f>
        <v>#VALUE!</v>
      </c>
      <c r="L36" s="70" t="e">
        <f>MID('三菜'!K41,FIND(")",'三菜'!K41,1)-1,1)</f>
        <v>#VALUE!</v>
      </c>
      <c r="M36" s="70"/>
      <c r="N36" s="70" t="e">
        <f>MID('三菜'!N41,1,FIND("(",'三菜'!N41,1)-1)</f>
        <v>#VALUE!</v>
      </c>
      <c r="O36" s="70" t="e">
        <f>MID('三菜'!N41,FIND(")",'三菜'!N41,1)-1,1)</f>
        <v>#VALUE!</v>
      </c>
      <c r="P36" s="70"/>
      <c r="Q36" s="142">
        <f>'三菜'!Q41</f>
        <v>0</v>
      </c>
      <c r="R36" s="71" t="s">
        <v>43</v>
      </c>
      <c r="S36" s="72" t="s">
        <v>27</v>
      </c>
      <c r="T36" s="101" t="str">
        <f>MID('三菜'!$E$49,FIND("全",'三菜'!$E$49,1)+6,3)</f>
        <v>7.4</v>
      </c>
    </row>
    <row r="37" spans="1:20" ht="27.75" customHeight="1">
      <c r="A37" s="73" t="s">
        <v>35</v>
      </c>
      <c r="B37" s="55"/>
      <c r="C37" s="55"/>
      <c r="D37" s="55"/>
      <c r="E37" s="54" t="str">
        <f>'三菜'!E42</f>
        <v>上腿丁</v>
      </c>
      <c r="F37" s="55"/>
      <c r="G37" s="52">
        <f>'三菜'!F42</f>
        <v>5</v>
      </c>
      <c r="H37" s="55" t="str">
        <f>'三菜'!H42</f>
        <v>高麗菜</v>
      </c>
      <c r="I37" s="54"/>
      <c r="J37" s="51">
        <f>'三菜'!I42</f>
        <v>2.5</v>
      </c>
      <c r="K37" s="54" t="str">
        <f>'三菜'!K42</f>
        <v>蚵白菜</v>
      </c>
      <c r="L37" s="55"/>
      <c r="M37" s="52">
        <f>'三菜'!L42</f>
        <v>5</v>
      </c>
      <c r="N37" s="92" t="str">
        <f>'三菜'!N42</f>
        <v>蛋</v>
      </c>
      <c r="O37" s="54"/>
      <c r="P37" s="52">
        <f>'三菜'!O42</f>
        <v>1.5</v>
      </c>
      <c r="Q37" s="143"/>
      <c r="R37" s="74" t="str">
        <f>'三菜'!S42</f>
        <v>119.8 g</v>
      </c>
      <c r="S37" s="75" t="s">
        <v>28</v>
      </c>
      <c r="T37" s="102" t="str">
        <f>MID('三菜'!$E$49,FIND("豆",'三菜'!$E$49,1)+6,3)</f>
        <v>2.7</v>
      </c>
    </row>
    <row r="38" spans="1:20" ht="27.75" customHeight="1">
      <c r="A38" s="73">
        <f>'三菜'!B43</f>
        <v>6</v>
      </c>
      <c r="B38" s="55"/>
      <c r="C38" s="55"/>
      <c r="D38" s="55"/>
      <c r="E38" s="54" t="str">
        <f>'三菜'!E48</f>
        <v>山藥捲-pc(加工品)</v>
      </c>
      <c r="F38" s="55"/>
      <c r="G38" s="52">
        <f>'三菜'!F48</f>
        <v>2</v>
      </c>
      <c r="H38" s="55" t="str">
        <f>'三菜'!H43</f>
        <v>冬粉0.6K</v>
      </c>
      <c r="I38" s="54"/>
      <c r="J38" s="51">
        <f>'三菜'!I43</f>
        <v>2</v>
      </c>
      <c r="K38" s="54" t="e">
        <f>三菜!#REF!</f>
        <v>#REF!</v>
      </c>
      <c r="L38" s="55"/>
      <c r="M38" s="40">
        <f>'三菜'!F47</f>
        <v>0</v>
      </c>
      <c r="N38" s="44" t="str">
        <f>'三菜'!N43</f>
        <v>海帶芽（乾）</v>
      </c>
      <c r="O38" s="50"/>
      <c r="P38" s="52">
        <f>'三菜'!O43</f>
        <v>0.1</v>
      </c>
      <c r="Q38" s="143"/>
      <c r="R38" s="77" t="s">
        <v>44</v>
      </c>
      <c r="S38" s="78" t="s">
        <v>29</v>
      </c>
      <c r="T38" s="102" t="str">
        <f>MID('三菜'!$E$49,FIND("蔬",'三菜'!$E$49,1)+4,3)</f>
        <v>1.4</v>
      </c>
    </row>
    <row r="39" spans="1:20" ht="27.75" customHeight="1">
      <c r="A39" s="73" t="s">
        <v>36</v>
      </c>
      <c r="B39" s="55"/>
      <c r="C39" s="55"/>
      <c r="D39" s="55"/>
      <c r="E39" s="54" t="str">
        <f>'三菜'!E43</f>
        <v>杏鮑菇(頭)</v>
      </c>
      <c r="F39" s="55"/>
      <c r="G39" s="52">
        <f>'三菜'!F43</f>
        <v>1.5</v>
      </c>
      <c r="H39" s="55" t="str">
        <f>'三菜'!H44</f>
        <v>紅蘿蔔</v>
      </c>
      <c r="I39" s="79"/>
      <c r="J39" s="51">
        <f>'三菜'!I44</f>
        <v>0.5</v>
      </c>
      <c r="K39" s="54" t="e">
        <f>三菜!#REF!</f>
        <v>#REF!</v>
      </c>
      <c r="L39" s="55"/>
      <c r="M39" s="40" t="e">
        <f>三菜!#REF!</f>
        <v>#REF!</v>
      </c>
      <c r="N39" s="44">
        <f>'三菜'!N44</f>
        <v>0</v>
      </c>
      <c r="O39" s="50"/>
      <c r="P39" s="52">
        <f>'三菜'!O44</f>
        <v>0</v>
      </c>
      <c r="Q39" s="143"/>
      <c r="R39" s="74" t="str">
        <f>'三菜'!S43</f>
        <v>14.9 g</v>
      </c>
      <c r="S39" s="78" t="s">
        <v>30</v>
      </c>
      <c r="T39" s="102" t="str">
        <f>MID('三菜'!$E$49,FIND("油",'三菜'!$E$49,1)+9,3)</f>
        <v>0.0</v>
      </c>
    </row>
    <row r="40" spans="1:20" ht="27.75" customHeight="1">
      <c r="A40" s="141" t="s">
        <v>52</v>
      </c>
      <c r="B40" s="55"/>
      <c r="C40" s="55"/>
      <c r="D40" s="55"/>
      <c r="E40" s="54" t="str">
        <f>'三菜'!E47</f>
        <v>*素食用</v>
      </c>
      <c r="F40" s="55"/>
      <c r="G40" s="52">
        <f>'三菜'!F45</f>
        <v>0</v>
      </c>
      <c r="H40" s="55" t="str">
        <f>'三菜'!H45</f>
        <v>溫體絞肉</v>
      </c>
      <c r="I40" s="79"/>
      <c r="J40" s="51">
        <f>'三菜'!I45</f>
        <v>0.5</v>
      </c>
      <c r="K40" s="54">
        <f>'三菜'!K45</f>
        <v>0</v>
      </c>
      <c r="L40" s="55"/>
      <c r="M40" s="40">
        <f>'三菜'!L45</f>
        <v>0</v>
      </c>
      <c r="N40" s="44">
        <f>'三菜'!N45</f>
        <v>0</v>
      </c>
      <c r="O40" s="50"/>
      <c r="P40" s="52">
        <f>'三菜'!O45</f>
        <v>0</v>
      </c>
      <c r="Q40" s="143"/>
      <c r="R40" s="77" t="s">
        <v>46</v>
      </c>
      <c r="S40" s="78" t="s">
        <v>31</v>
      </c>
      <c r="T40" s="102" t="str">
        <f>MID('三菜'!$E$49,FIND("水",'三菜'!$E$49,1)+4,3)</f>
        <v>0.0</v>
      </c>
    </row>
    <row r="41" spans="1:20" ht="27.75" customHeight="1">
      <c r="A41" s="141"/>
      <c r="B41" s="79"/>
      <c r="C41" s="79"/>
      <c r="D41" s="54"/>
      <c r="E41" s="54" t="str">
        <f>'三菜'!E44</f>
        <v>蒜仁(庫存)</v>
      </c>
      <c r="F41" s="79"/>
      <c r="G41" s="52">
        <f>'三菜'!F46</f>
        <v>0</v>
      </c>
      <c r="H41" s="55" t="str">
        <f>'三菜'!H46</f>
        <v>木耳(切絲)</v>
      </c>
      <c r="I41" s="79"/>
      <c r="J41" s="51">
        <f>'三菜'!I46</f>
        <v>0.3</v>
      </c>
      <c r="K41" s="54">
        <f>'三菜'!K46</f>
        <v>0</v>
      </c>
      <c r="L41" s="79"/>
      <c r="M41" s="40">
        <f>'三菜'!L46</f>
        <v>0</v>
      </c>
      <c r="N41" s="44">
        <f>'三菜'!N46</f>
        <v>0</v>
      </c>
      <c r="O41" s="49"/>
      <c r="P41" s="52">
        <f>'三菜'!O46</f>
        <v>0</v>
      </c>
      <c r="Q41" s="143"/>
      <c r="R41" s="74" t="str">
        <f>'三菜'!S44</f>
        <v>31.3 g</v>
      </c>
      <c r="S41" s="98" t="s">
        <v>32</v>
      </c>
      <c r="T41" s="102" t="str">
        <f>MID('三菜'!$E$49,FIND("低",'三菜'!$E$49,1)+6,3)</f>
        <v>0.0</v>
      </c>
    </row>
    <row r="42" spans="1:20" ht="27.75" customHeight="1">
      <c r="A42" s="56" t="s">
        <v>47</v>
      </c>
      <c r="B42" s="79"/>
      <c r="C42" s="79"/>
      <c r="D42" s="54"/>
      <c r="E42" s="54" t="str">
        <f>'三菜'!E45</f>
        <v>蔥(庫存)</v>
      </c>
      <c r="F42" s="79"/>
      <c r="G42" s="52" t="e">
        <f>三菜!#REF!</f>
        <v>#REF!</v>
      </c>
      <c r="H42" s="55">
        <f>'三菜'!H47</f>
        <v>0</v>
      </c>
      <c r="I42" s="79"/>
      <c r="J42" s="51">
        <f>'三菜'!I47</f>
        <v>0</v>
      </c>
      <c r="K42" s="54">
        <f>'三菜'!K47</f>
        <v>0</v>
      </c>
      <c r="L42" s="79"/>
      <c r="M42" s="40">
        <f>'三菜'!L47</f>
        <v>0</v>
      </c>
      <c r="N42" s="44">
        <f>'三菜'!N47</f>
        <v>0</v>
      </c>
      <c r="O42" s="49"/>
      <c r="P42" s="52">
        <f>'三菜'!O47</f>
        <v>0</v>
      </c>
      <c r="Q42" s="143"/>
      <c r="R42" s="77" t="s">
        <v>48</v>
      </c>
      <c r="S42" s="82"/>
      <c r="T42" s="76"/>
    </row>
    <row r="43" spans="1:20" ht="27.75" customHeight="1" thickBot="1">
      <c r="A43" s="93">
        <f>'三菜'!B49</f>
        <v>69</v>
      </c>
      <c r="B43" s="94"/>
      <c r="C43" s="94"/>
      <c r="D43" s="95"/>
      <c r="E43" s="48" t="str">
        <f>'三菜'!E46</f>
        <v>薑片(庫存)</v>
      </c>
      <c r="F43" s="47"/>
      <c r="G43" s="42" t="e">
        <f>三菜!#REF!</f>
        <v>#REF!</v>
      </c>
      <c r="H43" s="46">
        <f>'三菜'!H48</f>
        <v>0</v>
      </c>
      <c r="I43" s="47"/>
      <c r="J43" s="41">
        <f>'三菜'!I48</f>
        <v>0</v>
      </c>
      <c r="K43" s="48">
        <f>'三菜'!K48</f>
        <v>0</v>
      </c>
      <c r="L43" s="47"/>
      <c r="M43" s="39">
        <f>'三菜'!L48</f>
        <v>0</v>
      </c>
      <c r="N43" s="43">
        <f>'三菜'!N48</f>
        <v>0</v>
      </c>
      <c r="O43" s="45"/>
      <c r="P43" s="42">
        <f>'三菜'!O48</f>
        <v>0</v>
      </c>
      <c r="Q43" s="144"/>
      <c r="R43" s="96" t="str">
        <f>'三菜'!S41</f>
        <v>750大卡</v>
      </c>
      <c r="S43" s="97"/>
      <c r="T43" s="103"/>
    </row>
  </sheetData>
  <sheetProtection/>
  <mergeCells count="11">
    <mergeCell ref="A16:A17"/>
    <mergeCell ref="A24:A25"/>
    <mergeCell ref="A32:A33"/>
    <mergeCell ref="Q36:Q43"/>
    <mergeCell ref="A40:A41"/>
    <mergeCell ref="A1:T1"/>
    <mergeCell ref="Q4:Q11"/>
    <mergeCell ref="A8:A9"/>
    <mergeCell ref="Q28:Q35"/>
    <mergeCell ref="Q20:Q27"/>
    <mergeCell ref="Q12:Q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20160903</cp:lastModifiedBy>
  <cp:lastPrinted>2013-10-04T08:52:11Z</cp:lastPrinted>
  <dcterms:created xsi:type="dcterms:W3CDTF">2003-03-13T12:56:25Z</dcterms:created>
  <dcterms:modified xsi:type="dcterms:W3CDTF">2017-09-25T05:26:24Z</dcterms:modified>
  <cp:category/>
  <cp:version/>
  <cp:contentType/>
  <cp:contentStatus/>
</cp:coreProperties>
</file>